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EVE\ShutterTech Australia\Admin - Documents\Production\ShutterTech Oder Form\"/>
    </mc:Choice>
  </mc:AlternateContent>
  <xr:revisionPtr revIDLastSave="520" documentId="8_{EE0176E7-7007-4126-9820-DE57A2E0786C}" xr6:coauthVersionLast="32" xr6:coauthVersionMax="32" xr10:uidLastSave="{7B416B85-8E39-49A9-8173-61877AE8BBF9}"/>
  <bookViews>
    <workbookView xWindow="0" yWindow="0" windowWidth="10380" windowHeight="3520" xr2:uid="{95B01210-CB8A-4FBE-AF63-479B0838C77C}"/>
  </bookViews>
  <sheets>
    <sheet name="ShutterTech Order Form" sheetId="1" r:id="rId1"/>
  </sheets>
  <definedNames>
    <definedName name="_xlnm.Print_Area" localSheetId="0">'ShutterTech Order Form'!$A$1:$G$45,'ShutterTech Order Form'!$A$48:$G$102</definedName>
    <definedName name="_xlnm.Print_Titles" localSheetId="0">'ShutterTech Order Form'!$8:$9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25" i="1"/>
  <c r="B65" i="1"/>
  <c r="D97" i="1"/>
  <c r="B16" i="1"/>
  <c r="F11" i="1"/>
  <c r="A45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26" i="1"/>
  <c r="A25" i="1"/>
  <c r="L4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25" i="1"/>
  <c r="I13" i="1"/>
  <c r="I15" i="1"/>
  <c r="K48" i="1" l="1"/>
  <c r="L4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I61" i="1"/>
  <c r="K92" i="1"/>
  <c r="K93" i="1"/>
  <c r="K91" i="1"/>
  <c r="I16" i="1"/>
  <c r="K15" i="1"/>
  <c r="F15" i="1"/>
  <c r="I24" i="1"/>
  <c r="I11" i="1"/>
  <c r="I66" i="1"/>
  <c r="I10" i="1"/>
  <c r="K11" i="1"/>
  <c r="B96" i="1"/>
  <c r="B94" i="1"/>
  <c r="B92" i="1"/>
  <c r="A96" i="1"/>
  <c r="A95" i="1"/>
  <c r="A94" i="1"/>
  <c r="A93" i="1"/>
  <c r="A92" i="1"/>
  <c r="A91" i="1"/>
  <c r="B93" i="1"/>
  <c r="B95" i="1"/>
  <c r="I21" i="1"/>
  <c r="A11" i="1"/>
  <c r="G26" i="1"/>
  <c r="G27" i="1"/>
  <c r="G28" i="1"/>
  <c r="G45" i="1"/>
  <c r="G25" i="1"/>
  <c r="A10" i="1"/>
  <c r="M26" i="1" l="1"/>
  <c r="I26" i="1"/>
  <c r="M42" i="1"/>
  <c r="I42" i="1"/>
  <c r="M34" i="1"/>
  <c r="I34" i="1"/>
  <c r="M30" i="1"/>
  <c r="I30" i="1"/>
  <c r="I45" i="1"/>
  <c r="M45" i="1"/>
  <c r="I37" i="1"/>
  <c r="M37" i="1"/>
  <c r="I33" i="1"/>
  <c r="M33" i="1"/>
  <c r="I44" i="1"/>
  <c r="M44" i="1"/>
  <c r="M40" i="1"/>
  <c r="I40" i="1"/>
  <c r="I36" i="1"/>
  <c r="M36" i="1"/>
  <c r="I32" i="1"/>
  <c r="M32" i="1"/>
  <c r="A17" i="1"/>
  <c r="C17" i="1"/>
  <c r="M38" i="1"/>
  <c r="I38" i="1"/>
  <c r="I41" i="1"/>
  <c r="M41" i="1"/>
  <c r="M29" i="1"/>
  <c r="I29" i="1"/>
  <c r="I28" i="1"/>
  <c r="M28" i="1"/>
  <c r="I27" i="1"/>
  <c r="M27" i="1"/>
  <c r="I43" i="1"/>
  <c r="M43" i="1"/>
  <c r="I39" i="1"/>
  <c r="M39" i="1"/>
  <c r="I35" i="1"/>
  <c r="M35" i="1"/>
  <c r="I31" i="1"/>
  <c r="M31" i="1"/>
  <c r="I25" i="1"/>
  <c r="M25" i="1"/>
  <c r="M48" i="1" s="1"/>
  <c r="I72" i="1" s="1"/>
  <c r="K95" i="1"/>
  <c r="K90" i="1"/>
  <c r="I90" i="1" s="1"/>
  <c r="I92" i="1" l="1"/>
</calcChain>
</file>

<file path=xl/sharedStrings.xml><?xml version="1.0" encoding="utf-8"?>
<sst xmlns="http://schemas.openxmlformats.org/spreadsheetml/2006/main" count="139" uniqueCount="122">
  <si>
    <t>Shutter #</t>
  </si>
  <si>
    <t>Width</t>
  </si>
  <si>
    <t>Fit</t>
  </si>
  <si>
    <t>Height</t>
  </si>
  <si>
    <t>Control</t>
  </si>
  <si>
    <t>Type</t>
  </si>
  <si>
    <t>Size</t>
  </si>
  <si>
    <t>Fit (W)</t>
  </si>
  <si>
    <t>+ +</t>
  </si>
  <si>
    <t>+ -</t>
  </si>
  <si>
    <t>- -</t>
  </si>
  <si>
    <t xml:space="preserve">Fit </t>
  </si>
  <si>
    <t>Finished Height</t>
  </si>
  <si>
    <t>+ Box</t>
  </si>
  <si>
    <t>Motor</t>
  </si>
  <si>
    <t>Spring</t>
  </si>
  <si>
    <t>Battery</t>
  </si>
  <si>
    <t>Fixed</t>
  </si>
  <si>
    <t>No Control</t>
  </si>
  <si>
    <t>Your Business:</t>
  </si>
  <si>
    <t>Reference / Order Name:</t>
  </si>
  <si>
    <t>Supply Only</t>
  </si>
  <si>
    <t>Check Measure &amp; Install</t>
  </si>
  <si>
    <t>Flashing / Angles / Additional Guides</t>
  </si>
  <si>
    <t>Top Flashing Required:</t>
  </si>
  <si>
    <t>Shutter Numbers:</t>
  </si>
  <si>
    <t>Angles:</t>
  </si>
  <si>
    <t>Quantity</t>
  </si>
  <si>
    <t>Additional Guides:</t>
  </si>
  <si>
    <t>25 x 25</t>
  </si>
  <si>
    <t>25 x 50</t>
  </si>
  <si>
    <t>25 x 70</t>
  </si>
  <si>
    <t>Angles</t>
  </si>
  <si>
    <t>Manual</t>
  </si>
  <si>
    <t>Notes:</t>
  </si>
  <si>
    <t>Guides:</t>
  </si>
  <si>
    <t>Guides</t>
  </si>
  <si>
    <t>Standard 53mm</t>
  </si>
  <si>
    <t>Flanged 53mm</t>
  </si>
  <si>
    <t>Shutter Type:</t>
  </si>
  <si>
    <t>Shutter Type</t>
  </si>
  <si>
    <t>Standard 40mm</t>
  </si>
  <si>
    <t>HDF 40mm</t>
  </si>
  <si>
    <t>Extruded 40mm</t>
  </si>
  <si>
    <t>Mini-View</t>
  </si>
  <si>
    <t>Colours:</t>
  </si>
  <si>
    <t>Curtain:</t>
  </si>
  <si>
    <t>Stripe:</t>
  </si>
  <si>
    <t>Bottom Bar:</t>
  </si>
  <si>
    <t>Main:</t>
  </si>
  <si>
    <t>Colours</t>
  </si>
  <si>
    <t>White</t>
  </si>
  <si>
    <t>Grey</t>
  </si>
  <si>
    <t>Cream</t>
  </si>
  <si>
    <t>Sand</t>
  </si>
  <si>
    <t>Beige (curtain only)</t>
  </si>
  <si>
    <t>Black</t>
  </si>
  <si>
    <t>Woodland Grey</t>
  </si>
  <si>
    <t>Deep Ocean</t>
  </si>
  <si>
    <t>Green</t>
  </si>
  <si>
    <t>Red</t>
  </si>
  <si>
    <t>Monument</t>
  </si>
  <si>
    <t>Pelmet:</t>
  </si>
  <si>
    <t>Motor Sizes / Receivers / Remotes</t>
  </si>
  <si>
    <t>FAAC - 8Nm</t>
  </si>
  <si>
    <t>FAAC 15Nm</t>
  </si>
  <si>
    <t>FAAC 25Nm</t>
  </si>
  <si>
    <t>FAAC 45Nm</t>
  </si>
  <si>
    <t>Single Wall Receiver:</t>
  </si>
  <si>
    <t>Double Wall Trceiver:</t>
  </si>
  <si>
    <t>In-Line Receiver:</t>
  </si>
  <si>
    <t>Single Channel Remote:</t>
  </si>
  <si>
    <t>Sixteen Channel Remote:</t>
  </si>
  <si>
    <t>ODS 12v Battery System:</t>
  </si>
  <si>
    <t>ODS L10 Motor</t>
  </si>
  <si>
    <t>T20 Tubual Motor</t>
  </si>
  <si>
    <t>EPort Controller</t>
  </si>
  <si>
    <t>EPort Wall Plate</t>
  </si>
  <si>
    <t>EPort Charger</t>
  </si>
  <si>
    <t>Smoke Detector:</t>
  </si>
  <si>
    <t>Other Accessories:</t>
  </si>
  <si>
    <t>Bay Flashing Required:</t>
  </si>
  <si>
    <t>Quantity:</t>
  </si>
  <si>
    <t>Corner Bracket</t>
  </si>
  <si>
    <t>Bay Bracket</t>
  </si>
  <si>
    <t>Other (Type below):</t>
  </si>
  <si>
    <t>Select Drop Down</t>
  </si>
  <si>
    <t>Fill In Cells</t>
  </si>
  <si>
    <t>Note: If a single colour is required just select against main.</t>
  </si>
  <si>
    <t>Restrained (HDF or Extruded only)</t>
  </si>
  <si>
    <t>Email completed form to: steve.ryan@shuttertech.com.au</t>
  </si>
  <si>
    <t>Print copy for your records</t>
  </si>
  <si>
    <t>Email completed form direct to:    steve.ryan@shuttertech.com.au</t>
  </si>
  <si>
    <t>Pattern</t>
  </si>
  <si>
    <t>Rest</t>
  </si>
  <si>
    <r>
      <rPr>
        <b/>
        <sz val="11"/>
        <color theme="1"/>
        <rFont val="Webdings"/>
        <family val="1"/>
        <charset val="2"/>
      </rPr>
      <t>5</t>
    </r>
    <r>
      <rPr>
        <b/>
        <sz val="11"/>
        <color theme="1"/>
        <rFont val="Calibri"/>
        <family val="2"/>
        <scheme val="minor"/>
      </rPr>
      <t xml:space="preserve">     Bottom Bar     </t>
    </r>
    <r>
      <rPr>
        <b/>
        <sz val="11"/>
        <color theme="1"/>
        <rFont val="Webdings"/>
        <family val="1"/>
        <charset val="2"/>
      </rPr>
      <t>5</t>
    </r>
  </si>
  <si>
    <t>Yes</t>
  </si>
  <si>
    <t>No</t>
  </si>
  <si>
    <t>2nd Floor</t>
  </si>
  <si>
    <t>Roller Shutter Order Form</t>
  </si>
  <si>
    <t>Thank You for your order. Your support of ShutterTech Australia is greatly appreciated.</t>
  </si>
  <si>
    <t>Order Date:</t>
  </si>
  <si>
    <t>Track Stops:</t>
  </si>
  <si>
    <t>Mounting Blocks:</t>
  </si>
  <si>
    <t>Spring Loaded Shutters</t>
  </si>
  <si>
    <t>Lock Bottom Bar Required:</t>
  </si>
  <si>
    <t>Lock Position:</t>
  </si>
  <si>
    <t>Lock</t>
  </si>
  <si>
    <t>Front</t>
  </si>
  <si>
    <t>Back</t>
  </si>
  <si>
    <t>D Handles:</t>
  </si>
  <si>
    <t>Key Ring Remote:</t>
  </si>
  <si>
    <t>more notes here</t>
  </si>
  <si>
    <t>Rectangular Hollow Section 40mm x 50mm</t>
  </si>
  <si>
    <t>Length (mm)</t>
  </si>
  <si>
    <t>Quantity (2 per shutter):</t>
  </si>
  <si>
    <t># Shutters</t>
  </si>
  <si>
    <t># Electric</t>
  </si>
  <si>
    <t>#Spring</t>
  </si>
  <si>
    <t>N/A</t>
  </si>
  <si>
    <t xml:space="preserve">Supply Only or Check Measure and Install:   </t>
  </si>
  <si>
    <t>Notes wil appear below to assist with completing this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</si>
</sst>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Webdings"/>
      <family val="1"/>
      <charset val="2"/>
    </font>
    <font>
      <b/>
      <sz val="11"/>
      <color theme="1"/>
      <name val="Calibri"/>
      <family val="1"/>
      <charset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0" xfId="0" applyFont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7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14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6" fillId="0" borderId="0" xfId="0" applyFont="1"/>
    <xf numFmtId="0" fontId="0" fillId="4" borderId="7" xfId="0" applyFill="1" applyBorder="1"/>
    <xf numFmtId="0" fontId="0" fillId="0" borderId="7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4" borderId="0" xfId="0" applyFill="1"/>
    <xf numFmtId="0" fontId="6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0" fillId="0" borderId="0" xfId="0" applyProtection="1"/>
    <xf numFmtId="0" fontId="0" fillId="4" borderId="0" xfId="0" applyFill="1" applyProtection="1"/>
    <xf numFmtId="0" fontId="6" fillId="4" borderId="0" xfId="0" applyFont="1" applyFill="1"/>
    <xf numFmtId="0" fontId="0" fillId="4" borderId="5" xfId="0" applyFill="1" applyBorder="1"/>
    <xf numFmtId="0" fontId="2" fillId="4" borderId="6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6" xfId="0" applyFill="1" applyBorder="1"/>
    <xf numFmtId="0" fontId="0" fillId="4" borderId="6" xfId="0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0" fillId="4" borderId="9" xfId="0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2" fillId="4" borderId="0" xfId="0" applyFont="1" applyFill="1" applyBorder="1"/>
    <xf numFmtId="0" fontId="2" fillId="4" borderId="7" xfId="0" applyFont="1" applyFill="1" applyBorder="1"/>
    <xf numFmtId="0" fontId="0" fillId="4" borderId="0" xfId="0" applyFill="1" applyAlignment="1">
      <alignment horizontal="left"/>
    </xf>
    <xf numFmtId="0" fontId="0" fillId="4" borderId="0" xfId="0" applyFill="1" applyAlignment="1"/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10" xfId="0" applyFill="1" applyBorder="1"/>
    <xf numFmtId="0" fontId="2" fillId="4" borderId="9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6" xfId="0" applyFont="1" applyFill="1" applyBorder="1"/>
    <xf numFmtId="0" fontId="0" fillId="4" borderId="8" xfId="0" applyFill="1" applyBorder="1"/>
    <xf numFmtId="0" fontId="0" fillId="4" borderId="24" xfId="0" applyFill="1" applyBorder="1"/>
    <xf numFmtId="0" fontId="2" fillId="4" borderId="18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4" borderId="3" xfId="0" applyFill="1" applyBorder="1"/>
    <xf numFmtId="0" fontId="0" fillId="4" borderId="13" xfId="0" applyFill="1" applyBorder="1" applyAlignment="1">
      <alignment horizontal="right"/>
    </xf>
    <xf numFmtId="0" fontId="2" fillId="4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0" xfId="0" applyFont="1" applyFill="1"/>
    <xf numFmtId="0" fontId="3" fillId="4" borderId="0" xfId="0" quotePrefix="1" applyFont="1" applyFill="1"/>
    <xf numFmtId="0" fontId="0" fillId="0" borderId="0" xfId="0" applyBorder="1" applyAlignment="1" applyProtection="1">
      <alignment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9" xfId="0" applyFill="1" applyBorder="1"/>
    <xf numFmtId="0" fontId="0" fillId="0" borderId="13" xfId="0" applyBorder="1" applyAlignment="1">
      <alignment horizontal="center"/>
    </xf>
    <xf numFmtId="0" fontId="2" fillId="4" borderId="14" xfId="0" applyFont="1" applyFill="1" applyBorder="1" applyAlignment="1">
      <alignment horizontal="right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7" borderId="7" xfId="0" applyFill="1" applyBorder="1" applyProtection="1">
      <protection locked="0"/>
    </xf>
    <xf numFmtId="0" fontId="2" fillId="4" borderId="3" xfId="0" applyFont="1" applyFill="1" applyBorder="1" applyProtection="1"/>
    <xf numFmtId="0" fontId="0" fillId="4" borderId="4" xfId="0" applyFill="1" applyBorder="1" applyAlignment="1" applyProtection="1">
      <alignment horizontal="center"/>
    </xf>
    <xf numFmtId="0" fontId="0" fillId="4" borderId="4" xfId="0" applyFill="1" applyBorder="1" applyProtection="1"/>
    <xf numFmtId="0" fontId="0" fillId="4" borderId="6" xfId="0" applyFill="1" applyBorder="1" applyProtection="1"/>
    <xf numFmtId="0" fontId="0" fillId="4" borderId="0" xfId="0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2" fillId="4" borderId="6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0" fillId="4" borderId="5" xfId="0" applyFill="1" applyBorder="1" applyProtection="1"/>
    <xf numFmtId="0" fontId="0" fillId="4" borderId="7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4" borderId="7" xfId="0" applyFont="1" applyFill="1" applyBorder="1" applyProtection="1"/>
    <xf numFmtId="0" fontId="0" fillId="4" borderId="9" xfId="0" applyFill="1" applyBorder="1" applyAlignment="1" applyProtection="1">
      <alignment horizontal="center"/>
    </xf>
    <xf numFmtId="0" fontId="0" fillId="4" borderId="8" xfId="0" applyFill="1" applyBorder="1" applyProtection="1"/>
    <xf numFmtId="0" fontId="2" fillId="4" borderId="0" xfId="0" applyFont="1" applyFill="1" applyBorder="1" applyAlignment="1" applyProtection="1">
      <alignment horizontal="left"/>
    </xf>
    <xf numFmtId="0" fontId="0" fillId="4" borderId="7" xfId="0" applyFill="1" applyBorder="1" applyProtection="1"/>
    <xf numFmtId="0" fontId="2" fillId="4" borderId="7" xfId="0" applyFont="1" applyFill="1" applyBorder="1" applyAlignment="1" applyProtection="1">
      <alignment horizontal="center"/>
    </xf>
    <xf numFmtId="0" fontId="0" fillId="4" borderId="10" xfId="0" applyFill="1" applyBorder="1" applyProtection="1"/>
    <xf numFmtId="0" fontId="0" fillId="0" borderId="29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hidden="1"/>
    </xf>
    <xf numFmtId="0" fontId="0" fillId="0" borderId="10" xfId="0" applyFill="1" applyBorder="1" applyAlignment="1" applyProtection="1">
      <alignment horizontal="center"/>
      <protection hidden="1"/>
    </xf>
    <xf numFmtId="0" fontId="0" fillId="3" borderId="16" xfId="0" applyFill="1" applyBorder="1" applyAlignment="1" applyProtection="1">
      <alignment horizontal="center" shrinkToFit="1"/>
      <protection locked="0"/>
    </xf>
    <xf numFmtId="0" fontId="0" fillId="3" borderId="17" xfId="0" applyFill="1" applyBorder="1" applyAlignment="1" applyProtection="1">
      <alignment horizontal="center" shrinkToFit="1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7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0" fontId="2" fillId="4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7" borderId="6" xfId="0" applyFill="1" applyBorder="1" applyAlignment="1" applyProtection="1">
      <alignment horizontal="left" vertical="top"/>
      <protection locked="0"/>
    </xf>
    <xf numFmtId="0" fontId="0" fillId="7" borderId="0" xfId="0" applyFill="1" applyBorder="1" applyAlignment="1" applyProtection="1">
      <alignment horizontal="left" vertical="top"/>
      <protection locked="0"/>
    </xf>
    <xf numFmtId="0" fontId="0" fillId="7" borderId="7" xfId="0" applyFill="1" applyBorder="1" applyAlignment="1" applyProtection="1">
      <alignment horizontal="left" vertical="top"/>
      <protection locked="0"/>
    </xf>
    <xf numFmtId="0" fontId="0" fillId="7" borderId="8" xfId="0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alignment horizontal="left" vertical="top"/>
      <protection locked="0"/>
    </xf>
    <xf numFmtId="0" fontId="0" fillId="7" borderId="10" xfId="0" applyFill="1" applyBorder="1" applyAlignment="1" applyProtection="1">
      <alignment horizontal="left" vertical="top"/>
      <protection locked="0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7" borderId="11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0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  <xf numFmtId="0" fontId="0" fillId="7" borderId="9" xfId="0" applyFill="1" applyBorder="1" applyAlignment="1" applyProtection="1">
      <alignment horizontal="left" vertical="top" wrapText="1"/>
      <protection locked="0"/>
    </xf>
    <xf numFmtId="0" fontId="0" fillId="7" borderId="10" xfId="0" applyFill="1" applyBorder="1" applyAlignment="1" applyProtection="1">
      <alignment horizontal="left" vertical="top" wrapText="1"/>
      <protection locked="0"/>
    </xf>
    <xf numFmtId="0" fontId="0" fillId="0" borderId="13" xfId="0" applyBorder="1" applyAlignment="1"/>
    <xf numFmtId="0" fontId="0" fillId="0" borderId="14" xfId="0" applyBorder="1" applyAlignment="1"/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6" xfId="0" applyFill="1" applyBorder="1" applyAlignment="1"/>
    <xf numFmtId="0" fontId="0" fillId="4" borderId="0" xfId="0" applyFill="1" applyBorder="1" applyAlignment="1"/>
    <xf numFmtId="0" fontId="2" fillId="4" borderId="8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2" fillId="4" borderId="9" xfId="0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9" fillId="4" borderId="0" xfId="0" applyFont="1" applyFill="1"/>
    <xf numFmtId="0" fontId="0" fillId="6" borderId="14" xfId="0" applyFill="1" applyBorder="1" applyAlignment="1" applyProtection="1">
      <alignment horizontal="center"/>
      <protection locked="0"/>
    </xf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415348</xdr:colOff>
      <xdr:row>5</xdr:row>
      <xdr:rowOff>154709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74F4-D569-4ACB-877F-1A0A54CBD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174298" cy="1075459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38101</xdr:rowOff>
    </xdr:from>
    <xdr:to>
      <xdr:col>8</xdr:col>
      <xdr:colOff>3117772</xdr:colOff>
      <xdr:row>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A7851-8CBB-451F-936B-E746FBC6B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38101"/>
          <a:ext cx="2508172" cy="12191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4</xdr:col>
      <xdr:colOff>653972</xdr:colOff>
      <xdr:row>112</xdr:row>
      <xdr:rowOff>114299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33ADEA-C41E-47C5-99D5-02E3563C2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0" y="19221450"/>
          <a:ext cx="2508172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4144-90E5-4DB5-90A5-2B857FECC098}">
  <sheetPr codeName="Sheet1"/>
  <dimension ref="A1:AZ155"/>
  <sheetViews>
    <sheetView tabSelected="1" workbookViewId="0">
      <pane ySplit="11" topLeftCell="A12" activePane="bottomLeft" state="frozen"/>
      <selection pane="bottomLeft" activeCell="C8" sqref="C8:F8"/>
    </sheetView>
  </sheetViews>
  <sheetFormatPr defaultRowHeight="14.5"/>
  <cols>
    <col min="1" max="1" width="13.26953125" customWidth="1"/>
    <col min="2" max="5" width="13.26953125" style="1" customWidth="1"/>
    <col min="6" max="7" width="13.26953125" customWidth="1"/>
    <col min="8" max="8" width="2" style="39" customWidth="1"/>
    <col min="9" max="9" width="89.1796875" style="31" bestFit="1" customWidth="1"/>
    <col min="11" max="11" width="8.7265625" style="1" hidden="1" customWidth="1"/>
    <col min="12" max="12" width="8.7265625" hidden="1" customWidth="1"/>
    <col min="13" max="13" width="8.7265625" style="35" hidden="1" customWidth="1"/>
    <col min="14" max="26" width="8.7265625" style="13" hidden="1" customWidth="1"/>
    <col min="27" max="30" width="8.7265625" style="13"/>
  </cols>
  <sheetData>
    <row r="1" spans="1:52" ht="14.5" customHeight="1">
      <c r="A1" s="35"/>
      <c r="B1" s="8"/>
      <c r="C1" s="8"/>
      <c r="D1" s="119" t="s">
        <v>99</v>
      </c>
      <c r="E1" s="120"/>
      <c r="F1" s="120"/>
      <c r="G1" s="120"/>
      <c r="H1" s="40"/>
      <c r="I1" s="41"/>
      <c r="J1" s="35"/>
      <c r="K1" s="8"/>
      <c r="L1" s="35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</row>
    <row r="2" spans="1:52" ht="14.5" customHeight="1" thickBot="1">
      <c r="A2" s="35"/>
      <c r="B2" s="8"/>
      <c r="C2" s="8"/>
      <c r="D2" s="121"/>
      <c r="E2" s="121"/>
      <c r="F2" s="121"/>
      <c r="G2" s="121"/>
      <c r="H2" s="40"/>
      <c r="I2" s="41"/>
      <c r="J2" s="35"/>
      <c r="K2" s="8"/>
      <c r="L2" s="35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</row>
    <row r="3" spans="1:52">
      <c r="A3" s="35"/>
      <c r="B3" s="8"/>
      <c r="C3" s="8"/>
      <c r="D3" s="8"/>
      <c r="E3" s="8"/>
      <c r="F3" s="35"/>
      <c r="G3" s="184" t="str">
        <f>IF(G4="","DD/MM","")</f>
        <v>DD/MM</v>
      </c>
      <c r="H3" s="40"/>
      <c r="I3" s="41"/>
      <c r="J3" s="35"/>
      <c r="K3" s="8"/>
      <c r="L3" s="35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</row>
    <row r="4" spans="1:52">
      <c r="A4" s="35"/>
      <c r="B4" s="8"/>
      <c r="C4" s="8"/>
      <c r="D4" s="145" t="s">
        <v>87</v>
      </c>
      <c r="E4" s="146"/>
      <c r="F4" s="123" t="s">
        <v>101</v>
      </c>
      <c r="G4" s="125"/>
      <c r="H4" s="40"/>
      <c r="I4" s="41"/>
      <c r="J4" s="35"/>
      <c r="K4" s="8"/>
      <c r="L4" s="35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</row>
    <row r="5" spans="1:52">
      <c r="A5" s="35"/>
      <c r="B5" s="8"/>
      <c r="C5" s="8"/>
      <c r="D5" s="147" t="s">
        <v>86</v>
      </c>
      <c r="E5" s="148"/>
      <c r="F5" s="124"/>
      <c r="G5" s="126"/>
      <c r="H5" s="40"/>
      <c r="I5" s="41"/>
      <c r="J5" s="35"/>
      <c r="K5" s="8"/>
      <c r="L5" s="35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</row>
    <row r="6" spans="1:52">
      <c r="A6" s="35"/>
      <c r="B6" s="8"/>
      <c r="C6" s="8"/>
      <c r="D6" s="36" t="s">
        <v>90</v>
      </c>
      <c r="E6" s="37"/>
      <c r="F6" s="38"/>
      <c r="G6" s="38"/>
      <c r="H6" s="40"/>
      <c r="I6" s="41"/>
      <c r="J6" s="35"/>
      <c r="K6" s="8"/>
      <c r="L6" s="35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</row>
    <row r="7" spans="1:52" ht="7.5" customHeight="1" thickBot="1">
      <c r="A7" s="2"/>
      <c r="B7" s="2"/>
      <c r="F7" s="3"/>
      <c r="H7" s="40"/>
      <c r="I7" s="41"/>
      <c r="J7" s="35"/>
      <c r="K7" s="8"/>
      <c r="L7" s="35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 ht="22" customHeight="1">
      <c r="A8" s="168" t="s">
        <v>19</v>
      </c>
      <c r="B8" s="169"/>
      <c r="C8" s="152"/>
      <c r="D8" s="153"/>
      <c r="E8" s="153"/>
      <c r="F8" s="153"/>
      <c r="G8" s="42"/>
      <c r="H8" s="40"/>
      <c r="I8" s="41"/>
      <c r="J8" s="35"/>
      <c r="K8" s="8"/>
      <c r="L8" s="35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 ht="22" customHeight="1">
      <c r="A9" s="170" t="s">
        <v>20</v>
      </c>
      <c r="B9" s="171"/>
      <c r="C9" s="154"/>
      <c r="D9" s="155"/>
      <c r="E9" s="155"/>
      <c r="F9" s="155"/>
      <c r="G9" s="32"/>
      <c r="H9" s="40"/>
      <c r="I9" s="182" t="s">
        <v>121</v>
      </c>
      <c r="J9" s="35"/>
      <c r="K9" s="8"/>
      <c r="L9" s="35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 ht="22" customHeight="1">
      <c r="A10" s="43" t="str">
        <f>IF(E13="Check Measure &amp; Install","Address:","")</f>
        <v/>
      </c>
      <c r="B10" s="44"/>
      <c r="C10" s="127"/>
      <c r="D10" s="156"/>
      <c r="E10" s="156"/>
      <c r="F10" s="156"/>
      <c r="G10" s="157"/>
      <c r="H10" s="40"/>
      <c r="I10" s="41" t="str">
        <f>IF(E13="Check Measure &amp; Install","Please  provide address and phone contact for your client","")</f>
        <v/>
      </c>
      <c r="J10" s="35"/>
      <c r="K10" s="8"/>
      <c r="L10" s="35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ht="22" customHeight="1">
      <c r="A11" s="170" t="str">
        <f>IF(E13="Check Measure &amp; Install","Phoner Number:","")</f>
        <v/>
      </c>
      <c r="B11" s="171"/>
      <c r="C11" s="127"/>
      <c r="D11" s="156"/>
      <c r="E11" s="81"/>
      <c r="F11" s="44" t="str">
        <f>IF(E13="Check Measure &amp; Install","2nd Story:","")</f>
        <v/>
      </c>
      <c r="G11" s="47"/>
      <c r="H11" s="40"/>
      <c r="I11" s="41" t="str">
        <f>IF(E13="Check Measure &amp; Install","Don't forget to advise if install is on 2nd Floor","")</f>
        <v/>
      </c>
      <c r="J11" s="35"/>
      <c r="K11" s="8" t="str">
        <f>IF(E13="Check Measure &amp; Install",1,"")</f>
        <v/>
      </c>
      <c r="L11" s="35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>
      <c r="A12" s="174"/>
      <c r="B12" s="175"/>
      <c r="C12" s="175"/>
      <c r="D12" s="175"/>
      <c r="E12" s="45"/>
      <c r="F12" s="46"/>
      <c r="G12" s="32"/>
      <c r="H12" s="40"/>
      <c r="I12" s="41"/>
      <c r="J12" s="35"/>
      <c r="K12" s="8"/>
      <c r="L12" s="35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</row>
    <row r="13" spans="1:52">
      <c r="A13" s="180" t="s">
        <v>120</v>
      </c>
      <c r="B13" s="181"/>
      <c r="C13" s="181"/>
      <c r="D13" s="181"/>
      <c r="E13" s="158"/>
      <c r="F13" s="159"/>
      <c r="G13" s="6"/>
      <c r="H13" s="40"/>
      <c r="I13" s="41" t="str">
        <f>IF(C15="Standard 40mm","","Care: You have ordered from our Specialty Shutter Range")</f>
        <v/>
      </c>
      <c r="J13" s="35"/>
      <c r="K13" s="8"/>
      <c r="L13" s="35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</row>
    <row r="14" spans="1:52">
      <c r="A14" s="48"/>
      <c r="B14" s="45"/>
      <c r="C14" s="45"/>
      <c r="D14" s="45"/>
      <c r="E14" s="45"/>
      <c r="F14" s="46"/>
      <c r="G14" s="32"/>
      <c r="H14" s="40"/>
      <c r="I14" s="41"/>
      <c r="J14" s="35"/>
      <c r="K14" s="8"/>
      <c r="L14" s="35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</row>
    <row r="15" spans="1:52">
      <c r="A15" s="172" t="s">
        <v>39</v>
      </c>
      <c r="B15" s="173"/>
      <c r="C15" s="158" t="s">
        <v>41</v>
      </c>
      <c r="D15" s="159"/>
      <c r="E15" s="45"/>
      <c r="F15" s="55" t="str">
        <f>IF(E13="Supply Only","Delivery required:","")</f>
        <v/>
      </c>
      <c r="G15" s="33"/>
      <c r="H15" s="40"/>
      <c r="I15" s="41" t="str">
        <f>IF(E13="Supply Only","Delivery Service for Melbourne Metro and Local Regional Surrounds can be arranged for a small fee","")</f>
        <v/>
      </c>
      <c r="J15" s="35"/>
      <c r="K15" s="8" t="str">
        <f>IF(E13="Supply Only",1,"")</f>
        <v/>
      </c>
      <c r="L15" s="35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</row>
    <row r="16" spans="1:52">
      <c r="A16" s="49"/>
      <c r="B16" s="50" t="str">
        <f>IF(B25="","Note: Select from drop down if other than standard 40mm shutter/s","")</f>
        <v>Note: Select from drop down if other than standard 40mm shutter/s</v>
      </c>
      <c r="C16" s="51"/>
      <c r="D16" s="52"/>
      <c r="E16" s="50"/>
      <c r="F16" s="56"/>
      <c r="G16" s="57"/>
      <c r="H16" s="40"/>
      <c r="I16" s="41" t="str">
        <f>IF(E13="Supply Only","Contact Steve Ryan 0414 591 971 if unsure whether we will deliver to your location","")</f>
        <v/>
      </c>
      <c r="J16" s="35"/>
      <c r="K16" s="8"/>
      <c r="L16" s="35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</row>
    <row r="17" spans="1:52" ht="15" thickBot="1">
      <c r="A17" s="176" t="str">
        <f>IF(L48=0,"","Total Shutters Ordered:")</f>
        <v/>
      </c>
      <c r="B17" s="177"/>
      <c r="C17" s="77" t="str">
        <f>IF(L48=0,"",L48)</f>
        <v/>
      </c>
      <c r="D17" s="54" t="s">
        <v>35</v>
      </c>
      <c r="E17" s="149" t="s">
        <v>37</v>
      </c>
      <c r="F17" s="150"/>
      <c r="G17" s="151"/>
      <c r="H17" s="40"/>
      <c r="I17" s="41"/>
      <c r="J17" s="35"/>
      <c r="K17" s="8"/>
      <c r="L17" s="35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</row>
    <row r="18" spans="1:52" ht="7.5" customHeight="1" thickBot="1">
      <c r="A18" s="58"/>
      <c r="B18" s="58"/>
      <c r="C18" s="8"/>
      <c r="D18" s="8"/>
      <c r="E18" s="8"/>
      <c r="F18" s="59"/>
      <c r="G18" s="35"/>
      <c r="H18" s="40"/>
      <c r="I18" s="41"/>
      <c r="J18" s="35"/>
      <c r="K18" s="8"/>
      <c r="L18" s="35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</row>
    <row r="19" spans="1:52">
      <c r="A19" s="60" t="s">
        <v>45</v>
      </c>
      <c r="B19" s="61" t="s">
        <v>88</v>
      </c>
      <c r="C19" s="62"/>
      <c r="D19" s="62"/>
      <c r="E19" s="62"/>
      <c r="F19" s="63"/>
      <c r="G19" s="42"/>
      <c r="H19" s="40"/>
      <c r="I19" s="41"/>
      <c r="J19" s="35"/>
      <c r="K19" s="8"/>
      <c r="L19" s="35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</row>
    <row r="20" spans="1:52">
      <c r="A20" s="66" t="s">
        <v>49</v>
      </c>
      <c r="B20" s="158"/>
      <c r="C20" s="158"/>
      <c r="D20" s="50" t="s">
        <v>46</v>
      </c>
      <c r="E20" s="158"/>
      <c r="F20" s="158"/>
      <c r="G20" s="32"/>
      <c r="H20" s="40"/>
      <c r="I20" s="41"/>
      <c r="J20" s="35"/>
      <c r="K20" s="8"/>
      <c r="L20" s="35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</row>
    <row r="21" spans="1:52">
      <c r="A21" s="66" t="s">
        <v>62</v>
      </c>
      <c r="B21" s="158"/>
      <c r="C21" s="158"/>
      <c r="D21" s="50" t="s">
        <v>47</v>
      </c>
      <c r="E21" s="158"/>
      <c r="F21" s="158"/>
      <c r="G21" s="32"/>
      <c r="H21" s="40"/>
      <c r="I21" s="41" t="str">
        <f>IF(E21="","","Don't forget to complete pattern for stripe at bottom of order form")</f>
        <v/>
      </c>
      <c r="J21" s="35"/>
      <c r="K21" s="8"/>
      <c r="L21" s="35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</row>
    <row r="22" spans="1:52" ht="15" thickBot="1">
      <c r="A22" s="67" t="s">
        <v>35</v>
      </c>
      <c r="B22" s="149"/>
      <c r="C22" s="149"/>
      <c r="D22" s="65" t="s">
        <v>48</v>
      </c>
      <c r="E22" s="149"/>
      <c r="F22" s="149"/>
      <c r="G22" s="64"/>
      <c r="H22" s="40"/>
      <c r="I22" s="41"/>
      <c r="J22" s="35"/>
      <c r="K22" s="8"/>
      <c r="L22" s="35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</row>
    <row r="23" spans="1:52" ht="7.5" customHeight="1" thickBot="1">
      <c r="A23" s="2"/>
      <c r="B23" s="2"/>
      <c r="F23" s="3"/>
      <c r="G23" s="35"/>
      <c r="H23" s="40"/>
      <c r="I23" s="41"/>
      <c r="J23" s="35"/>
      <c r="K23" s="8"/>
      <c r="L23" s="35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</row>
    <row r="24" spans="1:52">
      <c r="A24" s="110" t="s">
        <v>0</v>
      </c>
      <c r="B24" s="30" t="s">
        <v>1</v>
      </c>
      <c r="C24" s="30" t="s">
        <v>2</v>
      </c>
      <c r="D24" s="30" t="s">
        <v>3</v>
      </c>
      <c r="E24" s="30" t="s">
        <v>2</v>
      </c>
      <c r="F24" s="30" t="s">
        <v>4</v>
      </c>
      <c r="G24" s="111" t="s">
        <v>5</v>
      </c>
      <c r="H24" s="40"/>
      <c r="I24" s="41" t="str">
        <f>IF(B25="","","Fit Type: + + = Add for Guides both Sides, + - = Add for 1 Guide (Left or Right), - - = Do not add for Guides")</f>
        <v/>
      </c>
      <c r="J24" s="35"/>
      <c r="K24" s="8" t="s">
        <v>118</v>
      </c>
      <c r="L24" s="35" t="s">
        <v>116</v>
      </c>
      <c r="M24" s="35" t="s">
        <v>117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</row>
    <row r="25" spans="1:52" ht="21" customHeight="1">
      <c r="A25" s="12" t="str">
        <f>IF(B25="","",1)</f>
        <v/>
      </c>
      <c r="B25" s="18"/>
      <c r="C25" s="19"/>
      <c r="D25" s="18"/>
      <c r="E25" s="114"/>
      <c r="F25" s="19"/>
      <c r="G25" s="112" t="str">
        <f>IF(F25="","",IF(F25="Motor","FAAC",IF(F25="Battery","ODS System",IF(F25="Spring","Spring",IF(F25="Fixed","Framed",IF(F25="Manual","Salento",IF(F25="No Control","")))))))</f>
        <v/>
      </c>
      <c r="H25" s="40"/>
      <c r="I25" s="41" t="str">
        <f>IF(F25="Spring","Please advise below if Bottom Bar Lock is required",IF(G25="Salento","NOTE: If Type operation required for manual please indicate within notes below",""))</f>
        <v/>
      </c>
      <c r="J25" s="35"/>
      <c r="K25" s="8">
        <f>IF(F25="Spring",1,0)</f>
        <v>0</v>
      </c>
      <c r="L25" s="35">
        <f>IF(B25&gt;1,1,0)</f>
        <v>0</v>
      </c>
      <c r="M25" s="35">
        <f>IF(G25="FAAC",1,0)</f>
        <v>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</row>
    <row r="26" spans="1:52" ht="21" customHeight="1">
      <c r="A26" s="12" t="str">
        <f>IF(B26="","",SUM(A25+1))</f>
        <v/>
      </c>
      <c r="B26" s="18"/>
      <c r="C26" s="19"/>
      <c r="D26" s="18"/>
      <c r="E26" s="114"/>
      <c r="F26" s="19"/>
      <c r="G26" s="112" t="str">
        <f t="shared" ref="G26:G45" si="0">IF(F26="","",IF(F26="Motor","FAAC",IF(F26="Battery","ODS System",IF(F26="Spring","Spring",IF(F26="Fixed","Framed",IF(F26="Manual","Salento",IF(F26="No Control","")))))))</f>
        <v/>
      </c>
      <c r="H26" s="40"/>
      <c r="I26" s="41" t="str">
        <f t="shared" ref="I26:I45" si="1">IF(F26="Spring","Please advise below if Bottom Bar Lock is required",IF(G26="Salento","NOTE: If Type operation required for manual please indicate within notes below",""))</f>
        <v/>
      </c>
      <c r="J26" s="35"/>
      <c r="K26" s="8">
        <f t="shared" ref="K26:K45" si="2">IF(F26="Spring",1,0)</f>
        <v>0</v>
      </c>
      <c r="L26" s="35">
        <f t="shared" ref="L26:L44" si="3">IF(B26&gt;1,1,0)</f>
        <v>0</v>
      </c>
      <c r="M26" s="35">
        <f t="shared" ref="M26:M45" si="4">IF(G26="FAAC",1,0)</f>
        <v>0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</row>
    <row r="27" spans="1:52" ht="21" customHeight="1">
      <c r="A27" s="12" t="str">
        <f t="shared" ref="A27:A45" si="5">IF(B27="","",SUM(A26+1))</f>
        <v/>
      </c>
      <c r="B27" s="18"/>
      <c r="C27" s="19"/>
      <c r="D27" s="18"/>
      <c r="E27" s="114"/>
      <c r="F27" s="19"/>
      <c r="G27" s="112" t="str">
        <f t="shared" si="0"/>
        <v/>
      </c>
      <c r="H27" s="40"/>
      <c r="I27" s="41" t="str">
        <f t="shared" si="1"/>
        <v/>
      </c>
      <c r="J27" s="35"/>
      <c r="K27" s="8">
        <f t="shared" si="2"/>
        <v>0</v>
      </c>
      <c r="L27" s="35">
        <f t="shared" si="3"/>
        <v>0</v>
      </c>
      <c r="M27" s="35">
        <f t="shared" si="4"/>
        <v>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</row>
    <row r="28" spans="1:52" ht="21" customHeight="1">
      <c r="A28" s="12" t="str">
        <f t="shared" si="5"/>
        <v/>
      </c>
      <c r="B28" s="18"/>
      <c r="C28" s="19"/>
      <c r="D28" s="18"/>
      <c r="E28" s="114"/>
      <c r="F28" s="19"/>
      <c r="G28" s="112" t="str">
        <f t="shared" si="0"/>
        <v/>
      </c>
      <c r="H28" s="40"/>
      <c r="I28" s="41" t="str">
        <f t="shared" si="1"/>
        <v/>
      </c>
      <c r="J28" s="35"/>
      <c r="K28" s="8">
        <f t="shared" si="2"/>
        <v>0</v>
      </c>
      <c r="L28" s="35">
        <f t="shared" si="3"/>
        <v>0</v>
      </c>
      <c r="M28" s="35">
        <f t="shared" si="4"/>
        <v>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</row>
    <row r="29" spans="1:52" ht="21" customHeight="1">
      <c r="A29" s="12" t="str">
        <f t="shared" si="5"/>
        <v/>
      </c>
      <c r="B29" s="18"/>
      <c r="C29" s="19"/>
      <c r="D29" s="18"/>
      <c r="E29" s="114"/>
      <c r="F29" s="19"/>
      <c r="G29" s="112" t="str">
        <f t="shared" si="0"/>
        <v/>
      </c>
      <c r="H29" s="40"/>
      <c r="I29" s="41" t="str">
        <f t="shared" si="1"/>
        <v/>
      </c>
      <c r="J29" s="35"/>
      <c r="K29" s="8">
        <f t="shared" si="2"/>
        <v>0</v>
      </c>
      <c r="L29" s="35">
        <f t="shared" si="3"/>
        <v>0</v>
      </c>
      <c r="M29" s="35">
        <f t="shared" si="4"/>
        <v>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</row>
    <row r="30" spans="1:52" ht="21" customHeight="1">
      <c r="A30" s="12" t="str">
        <f t="shared" si="5"/>
        <v/>
      </c>
      <c r="B30" s="18"/>
      <c r="C30" s="19"/>
      <c r="D30" s="18"/>
      <c r="E30" s="114"/>
      <c r="F30" s="19"/>
      <c r="G30" s="112" t="str">
        <f t="shared" si="0"/>
        <v/>
      </c>
      <c r="H30" s="40"/>
      <c r="I30" s="41" t="str">
        <f t="shared" si="1"/>
        <v/>
      </c>
      <c r="J30" s="35"/>
      <c r="K30" s="8">
        <f t="shared" si="2"/>
        <v>0</v>
      </c>
      <c r="L30" s="35">
        <f t="shared" si="3"/>
        <v>0</v>
      </c>
      <c r="M30" s="35">
        <f t="shared" si="4"/>
        <v>0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</row>
    <row r="31" spans="1:52" ht="21" customHeight="1">
      <c r="A31" s="12" t="str">
        <f t="shared" si="5"/>
        <v/>
      </c>
      <c r="B31" s="18"/>
      <c r="C31" s="19"/>
      <c r="D31" s="18"/>
      <c r="E31" s="114"/>
      <c r="F31" s="19"/>
      <c r="G31" s="112" t="str">
        <f t="shared" si="0"/>
        <v/>
      </c>
      <c r="H31" s="40"/>
      <c r="I31" s="41" t="str">
        <f t="shared" si="1"/>
        <v/>
      </c>
      <c r="J31" s="35"/>
      <c r="K31" s="8">
        <f t="shared" si="2"/>
        <v>0</v>
      </c>
      <c r="L31" s="35">
        <f t="shared" si="3"/>
        <v>0</v>
      </c>
      <c r="M31" s="35">
        <f t="shared" si="4"/>
        <v>0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</row>
    <row r="32" spans="1:52" ht="21" customHeight="1">
      <c r="A32" s="12" t="str">
        <f t="shared" si="5"/>
        <v/>
      </c>
      <c r="B32" s="18"/>
      <c r="C32" s="19"/>
      <c r="D32" s="18"/>
      <c r="E32" s="114"/>
      <c r="F32" s="19"/>
      <c r="G32" s="112" t="str">
        <f t="shared" si="0"/>
        <v/>
      </c>
      <c r="H32" s="40"/>
      <c r="I32" s="41" t="str">
        <f t="shared" si="1"/>
        <v/>
      </c>
      <c r="J32" s="35"/>
      <c r="K32" s="8">
        <f t="shared" si="2"/>
        <v>0</v>
      </c>
      <c r="L32" s="35">
        <f t="shared" si="3"/>
        <v>0</v>
      </c>
      <c r="M32" s="35">
        <f t="shared" si="4"/>
        <v>0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</row>
    <row r="33" spans="1:52" ht="21" customHeight="1">
      <c r="A33" s="12" t="str">
        <f t="shared" si="5"/>
        <v/>
      </c>
      <c r="B33" s="18"/>
      <c r="C33" s="19"/>
      <c r="D33" s="18"/>
      <c r="E33" s="114"/>
      <c r="F33" s="19"/>
      <c r="G33" s="112" t="str">
        <f t="shared" si="0"/>
        <v/>
      </c>
      <c r="H33" s="40"/>
      <c r="I33" s="41" t="str">
        <f t="shared" si="1"/>
        <v/>
      </c>
      <c r="J33" s="35"/>
      <c r="K33" s="8">
        <f t="shared" si="2"/>
        <v>0</v>
      </c>
      <c r="L33" s="35">
        <f t="shared" si="3"/>
        <v>0</v>
      </c>
      <c r="M33" s="35">
        <f t="shared" si="4"/>
        <v>0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</row>
    <row r="34" spans="1:52" ht="21" customHeight="1">
      <c r="A34" s="12" t="str">
        <f t="shared" si="5"/>
        <v/>
      </c>
      <c r="B34" s="18"/>
      <c r="C34" s="19"/>
      <c r="D34" s="18"/>
      <c r="E34" s="114"/>
      <c r="F34" s="19"/>
      <c r="G34" s="112" t="str">
        <f t="shared" si="0"/>
        <v/>
      </c>
      <c r="H34" s="40"/>
      <c r="I34" s="41" t="str">
        <f t="shared" si="1"/>
        <v/>
      </c>
      <c r="J34" s="35"/>
      <c r="K34" s="8">
        <f t="shared" si="2"/>
        <v>0</v>
      </c>
      <c r="L34" s="35">
        <f t="shared" si="3"/>
        <v>0</v>
      </c>
      <c r="M34" s="35">
        <f t="shared" si="4"/>
        <v>0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</row>
    <row r="35" spans="1:52" ht="21" customHeight="1">
      <c r="A35" s="12" t="str">
        <f t="shared" si="5"/>
        <v/>
      </c>
      <c r="B35" s="18"/>
      <c r="C35" s="19"/>
      <c r="D35" s="18"/>
      <c r="E35" s="114"/>
      <c r="F35" s="19"/>
      <c r="G35" s="112" t="str">
        <f t="shared" si="0"/>
        <v/>
      </c>
      <c r="H35" s="40"/>
      <c r="I35" s="41" t="str">
        <f t="shared" si="1"/>
        <v/>
      </c>
      <c r="J35" s="35"/>
      <c r="K35" s="8">
        <f t="shared" si="2"/>
        <v>0</v>
      </c>
      <c r="L35" s="35">
        <f t="shared" si="3"/>
        <v>0</v>
      </c>
      <c r="M35" s="35">
        <f t="shared" si="4"/>
        <v>0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</row>
    <row r="36" spans="1:52" ht="21" customHeight="1">
      <c r="A36" s="12" t="str">
        <f t="shared" si="5"/>
        <v/>
      </c>
      <c r="B36" s="18"/>
      <c r="C36" s="19"/>
      <c r="D36" s="18"/>
      <c r="E36" s="114"/>
      <c r="F36" s="19"/>
      <c r="G36" s="112" t="str">
        <f t="shared" si="0"/>
        <v/>
      </c>
      <c r="H36" s="40"/>
      <c r="I36" s="41" t="str">
        <f t="shared" si="1"/>
        <v/>
      </c>
      <c r="J36" s="35"/>
      <c r="K36" s="8">
        <f t="shared" si="2"/>
        <v>0</v>
      </c>
      <c r="L36" s="35">
        <f t="shared" si="3"/>
        <v>0</v>
      </c>
      <c r="M36" s="35">
        <f t="shared" si="4"/>
        <v>0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</row>
    <row r="37" spans="1:52" ht="21" customHeight="1">
      <c r="A37" s="12" t="str">
        <f t="shared" si="5"/>
        <v/>
      </c>
      <c r="B37" s="18"/>
      <c r="C37" s="19"/>
      <c r="D37" s="18"/>
      <c r="E37" s="114"/>
      <c r="F37" s="19"/>
      <c r="G37" s="112" t="str">
        <f t="shared" si="0"/>
        <v/>
      </c>
      <c r="H37" s="40"/>
      <c r="I37" s="41" t="str">
        <f t="shared" si="1"/>
        <v/>
      </c>
      <c r="J37" s="35"/>
      <c r="K37" s="8">
        <f t="shared" si="2"/>
        <v>0</v>
      </c>
      <c r="L37" s="35">
        <f t="shared" si="3"/>
        <v>0</v>
      </c>
      <c r="M37" s="35">
        <f t="shared" si="4"/>
        <v>0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</row>
    <row r="38" spans="1:52" ht="21" customHeight="1">
      <c r="A38" s="12" t="str">
        <f t="shared" si="5"/>
        <v/>
      </c>
      <c r="B38" s="18"/>
      <c r="C38" s="19"/>
      <c r="D38" s="18"/>
      <c r="E38" s="114"/>
      <c r="F38" s="19"/>
      <c r="G38" s="112" t="str">
        <f t="shared" si="0"/>
        <v/>
      </c>
      <c r="H38" s="40"/>
      <c r="I38" s="41" t="str">
        <f t="shared" si="1"/>
        <v/>
      </c>
      <c r="J38" s="35"/>
      <c r="K38" s="8">
        <f t="shared" si="2"/>
        <v>0</v>
      </c>
      <c r="L38" s="35">
        <f t="shared" si="3"/>
        <v>0</v>
      </c>
      <c r="M38" s="35">
        <f t="shared" si="4"/>
        <v>0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</row>
    <row r="39" spans="1:52" ht="21" customHeight="1">
      <c r="A39" s="12" t="str">
        <f t="shared" si="5"/>
        <v/>
      </c>
      <c r="B39" s="18"/>
      <c r="C39" s="19"/>
      <c r="D39" s="18"/>
      <c r="E39" s="114"/>
      <c r="F39" s="19"/>
      <c r="G39" s="112" t="str">
        <f t="shared" si="0"/>
        <v/>
      </c>
      <c r="H39" s="40"/>
      <c r="I39" s="41" t="str">
        <f t="shared" si="1"/>
        <v/>
      </c>
      <c r="J39" s="35"/>
      <c r="K39" s="8">
        <f t="shared" si="2"/>
        <v>0</v>
      </c>
      <c r="L39" s="35">
        <f t="shared" si="3"/>
        <v>0</v>
      </c>
      <c r="M39" s="35">
        <f t="shared" si="4"/>
        <v>0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</row>
    <row r="40" spans="1:52" ht="21" customHeight="1">
      <c r="A40" s="12" t="str">
        <f t="shared" si="5"/>
        <v/>
      </c>
      <c r="B40" s="18"/>
      <c r="C40" s="19"/>
      <c r="D40" s="18"/>
      <c r="E40" s="114"/>
      <c r="F40" s="19"/>
      <c r="G40" s="112" t="str">
        <f t="shared" si="0"/>
        <v/>
      </c>
      <c r="H40" s="40"/>
      <c r="I40" s="41" t="str">
        <f t="shared" si="1"/>
        <v/>
      </c>
      <c r="J40" s="35"/>
      <c r="K40" s="8">
        <f t="shared" si="2"/>
        <v>0</v>
      </c>
      <c r="L40" s="35">
        <f t="shared" si="3"/>
        <v>0</v>
      </c>
      <c r="M40" s="35">
        <f t="shared" si="4"/>
        <v>0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</row>
    <row r="41" spans="1:52" ht="21" customHeight="1">
      <c r="A41" s="12" t="str">
        <f t="shared" si="5"/>
        <v/>
      </c>
      <c r="B41" s="18"/>
      <c r="C41" s="19"/>
      <c r="D41" s="18"/>
      <c r="E41" s="114"/>
      <c r="F41" s="19"/>
      <c r="G41" s="112" t="str">
        <f t="shared" si="0"/>
        <v/>
      </c>
      <c r="H41" s="40"/>
      <c r="I41" s="41" t="str">
        <f t="shared" si="1"/>
        <v/>
      </c>
      <c r="J41" s="35"/>
      <c r="K41" s="8">
        <f t="shared" si="2"/>
        <v>0</v>
      </c>
      <c r="L41" s="35">
        <f t="shared" si="3"/>
        <v>0</v>
      </c>
      <c r="M41" s="35">
        <f t="shared" si="4"/>
        <v>0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</row>
    <row r="42" spans="1:52" ht="21" customHeight="1">
      <c r="A42" s="12" t="str">
        <f t="shared" si="5"/>
        <v/>
      </c>
      <c r="B42" s="18"/>
      <c r="C42" s="19"/>
      <c r="D42" s="18"/>
      <c r="E42" s="114"/>
      <c r="F42" s="19"/>
      <c r="G42" s="112" t="str">
        <f t="shared" si="0"/>
        <v/>
      </c>
      <c r="H42" s="40"/>
      <c r="I42" s="41" t="str">
        <f t="shared" si="1"/>
        <v/>
      </c>
      <c r="J42" s="35"/>
      <c r="K42" s="8">
        <f t="shared" si="2"/>
        <v>0</v>
      </c>
      <c r="L42" s="35">
        <f t="shared" si="3"/>
        <v>0</v>
      </c>
      <c r="M42" s="35">
        <f t="shared" si="4"/>
        <v>0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</row>
    <row r="43" spans="1:52" ht="21" customHeight="1">
      <c r="A43" s="12" t="str">
        <f t="shared" si="5"/>
        <v/>
      </c>
      <c r="B43" s="18"/>
      <c r="C43" s="19"/>
      <c r="D43" s="18"/>
      <c r="E43" s="114"/>
      <c r="F43" s="19"/>
      <c r="G43" s="112" t="str">
        <f t="shared" si="0"/>
        <v/>
      </c>
      <c r="H43" s="40"/>
      <c r="I43" s="41" t="str">
        <f t="shared" si="1"/>
        <v/>
      </c>
      <c r="J43" s="35"/>
      <c r="K43" s="8">
        <f t="shared" si="2"/>
        <v>0</v>
      </c>
      <c r="L43" s="35">
        <f t="shared" si="3"/>
        <v>0</v>
      </c>
      <c r="M43" s="35">
        <f t="shared" si="4"/>
        <v>0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</row>
    <row r="44" spans="1:52" ht="21" customHeight="1">
      <c r="A44" s="12" t="str">
        <f t="shared" si="5"/>
        <v/>
      </c>
      <c r="B44" s="18"/>
      <c r="C44" s="19"/>
      <c r="D44" s="18"/>
      <c r="E44" s="114"/>
      <c r="F44" s="19"/>
      <c r="G44" s="112" t="str">
        <f t="shared" si="0"/>
        <v/>
      </c>
      <c r="H44" s="40"/>
      <c r="I44" s="41" t="str">
        <f t="shared" si="1"/>
        <v/>
      </c>
      <c r="J44" s="35"/>
      <c r="K44" s="8">
        <f t="shared" si="2"/>
        <v>0</v>
      </c>
      <c r="L44" s="35">
        <f t="shared" si="3"/>
        <v>0</v>
      </c>
      <c r="M44" s="35">
        <f t="shared" si="4"/>
        <v>0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</row>
    <row r="45" spans="1:52" ht="21" customHeight="1" thickBot="1">
      <c r="A45" s="109" t="str">
        <f t="shared" si="5"/>
        <v/>
      </c>
      <c r="B45" s="20"/>
      <c r="C45" s="21"/>
      <c r="D45" s="20"/>
      <c r="E45" s="115"/>
      <c r="F45" s="21"/>
      <c r="G45" s="113" t="str">
        <f t="shared" si="0"/>
        <v/>
      </c>
      <c r="H45" s="40"/>
      <c r="I45" s="41" t="str">
        <f t="shared" si="1"/>
        <v/>
      </c>
      <c r="J45" s="35"/>
      <c r="K45" s="8">
        <f t="shared" si="2"/>
        <v>0</v>
      </c>
      <c r="L45" s="35">
        <f>IF(B45&gt;1,1,0)</f>
        <v>0</v>
      </c>
      <c r="M45" s="35">
        <f t="shared" si="4"/>
        <v>0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</row>
    <row r="46" spans="1:52" ht="7.5" customHeight="1">
      <c r="A46" s="58"/>
      <c r="B46" s="58"/>
      <c r="C46" s="8"/>
      <c r="D46" s="8"/>
      <c r="E46" s="8"/>
      <c r="F46" s="59"/>
      <c r="G46" s="35"/>
      <c r="H46" s="40"/>
      <c r="I46" s="41"/>
      <c r="J46" s="35"/>
      <c r="K46" s="8"/>
      <c r="L46" s="35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</row>
    <row r="47" spans="1:52" ht="7.5" customHeight="1" thickBot="1">
      <c r="A47" s="58"/>
      <c r="B47" s="58"/>
      <c r="C47" s="8"/>
      <c r="D47" s="8"/>
      <c r="E47" s="8"/>
      <c r="F47" s="59"/>
      <c r="G47" s="35"/>
      <c r="H47" s="40"/>
      <c r="I47" s="41"/>
      <c r="J47" s="35"/>
      <c r="K47" s="8"/>
      <c r="L47" s="35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</row>
    <row r="48" spans="1:52">
      <c r="A48" s="90" t="s">
        <v>23</v>
      </c>
      <c r="B48" s="91"/>
      <c r="C48" s="91"/>
      <c r="D48" s="91"/>
      <c r="E48" s="91"/>
      <c r="F48" s="92"/>
      <c r="G48" s="99"/>
      <c r="H48" s="40"/>
      <c r="I48" s="41"/>
      <c r="J48" s="35"/>
      <c r="K48" s="35">
        <f>SUM(K25:K45)</f>
        <v>0</v>
      </c>
      <c r="L48" s="35">
        <f>SUM(L25:L45)</f>
        <v>0</v>
      </c>
      <c r="M48" s="35">
        <f>SUM(M25:M45)</f>
        <v>0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</row>
    <row r="49" spans="1:52">
      <c r="A49" s="93"/>
      <c r="B49" s="94"/>
      <c r="C49" s="94"/>
      <c r="D49" s="94"/>
      <c r="E49" s="95" t="s">
        <v>24</v>
      </c>
      <c r="F49" s="94"/>
      <c r="G49" s="100"/>
      <c r="H49" s="40"/>
      <c r="I49" s="41"/>
      <c r="J49" s="35"/>
      <c r="K49" s="8"/>
      <c r="L49" s="35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</row>
    <row r="50" spans="1:52">
      <c r="A50" s="96" t="s">
        <v>28</v>
      </c>
      <c r="B50" s="97"/>
      <c r="C50" s="94"/>
      <c r="D50" s="94"/>
      <c r="E50" s="95" t="s">
        <v>25</v>
      </c>
      <c r="F50" s="94"/>
      <c r="G50" s="117"/>
      <c r="H50" s="40"/>
      <c r="I50" s="41"/>
      <c r="J50" s="35"/>
      <c r="K50" s="8"/>
      <c r="L50" s="35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</row>
    <row r="51" spans="1:52">
      <c r="A51" s="96" t="s">
        <v>27</v>
      </c>
      <c r="B51" s="97" t="s">
        <v>114</v>
      </c>
      <c r="C51" s="94"/>
      <c r="D51" s="94"/>
      <c r="E51" s="98"/>
      <c r="F51" s="94"/>
      <c r="G51" s="118"/>
      <c r="H51" s="40"/>
      <c r="I51" s="41"/>
      <c r="J51" s="35"/>
      <c r="K51" s="8"/>
      <c r="L51" s="35"/>
      <c r="N51" s="79" t="s">
        <v>7</v>
      </c>
      <c r="O51" s="79" t="s">
        <v>11</v>
      </c>
      <c r="P51" s="79" t="s">
        <v>4</v>
      </c>
      <c r="Q51" s="79"/>
      <c r="R51" s="79" t="s">
        <v>32</v>
      </c>
      <c r="S51" s="79" t="s">
        <v>36</v>
      </c>
      <c r="T51" s="79" t="s">
        <v>40</v>
      </c>
      <c r="U51" s="79" t="s">
        <v>50</v>
      </c>
      <c r="V51" s="79" t="s">
        <v>27</v>
      </c>
      <c r="W51" s="79" t="s">
        <v>93</v>
      </c>
      <c r="X51" s="79" t="s">
        <v>98</v>
      </c>
      <c r="Y51" s="79" t="s">
        <v>107</v>
      </c>
      <c r="Z51" s="79"/>
      <c r="AA51" s="79"/>
      <c r="AB51" s="79"/>
      <c r="AC51" s="79"/>
      <c r="AD51" s="79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</row>
    <row r="52" spans="1:52">
      <c r="A52" s="116"/>
      <c r="B52" s="22"/>
      <c r="C52" s="101"/>
      <c r="D52" s="94"/>
      <c r="E52" s="94"/>
      <c r="F52" s="94"/>
      <c r="G52" s="102"/>
      <c r="H52" s="40"/>
      <c r="I52" s="41"/>
      <c r="J52" s="35"/>
      <c r="K52" s="8"/>
      <c r="L52" s="35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</row>
    <row r="53" spans="1:52">
      <c r="A53" s="116"/>
      <c r="B53" s="22"/>
      <c r="C53" s="94"/>
      <c r="D53" s="94"/>
      <c r="E53" s="97" t="s">
        <v>26</v>
      </c>
      <c r="F53" s="95"/>
      <c r="G53" s="102"/>
      <c r="H53" s="40"/>
      <c r="I53" s="41"/>
      <c r="J53" s="35"/>
      <c r="K53" s="8"/>
      <c r="L53" s="35"/>
      <c r="N53" s="80" t="s">
        <v>8</v>
      </c>
      <c r="O53" s="79" t="s">
        <v>12</v>
      </c>
      <c r="P53" s="79" t="s">
        <v>18</v>
      </c>
      <c r="Q53" s="79" t="s">
        <v>21</v>
      </c>
      <c r="R53" s="79" t="s">
        <v>29</v>
      </c>
      <c r="S53" s="79" t="s">
        <v>37</v>
      </c>
      <c r="T53" s="79" t="s">
        <v>41</v>
      </c>
      <c r="U53" s="79" t="s">
        <v>51</v>
      </c>
      <c r="V53" s="79">
        <v>1</v>
      </c>
      <c r="W53" s="79">
        <v>1</v>
      </c>
      <c r="X53" s="79" t="s">
        <v>96</v>
      </c>
      <c r="Y53" s="79" t="s">
        <v>108</v>
      </c>
      <c r="Z53" s="79"/>
      <c r="AA53" s="79"/>
      <c r="AB53" s="79"/>
      <c r="AC53" s="79"/>
      <c r="AD53" s="79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</row>
    <row r="54" spans="1:52">
      <c r="A54" s="116"/>
      <c r="B54" s="22"/>
      <c r="C54" s="94"/>
      <c r="D54" s="94"/>
      <c r="E54" s="97" t="s">
        <v>27</v>
      </c>
      <c r="F54" s="95" t="s">
        <v>114</v>
      </c>
      <c r="G54" s="102" t="s">
        <v>6</v>
      </c>
      <c r="H54" s="40"/>
      <c r="I54" s="41"/>
      <c r="J54" s="35"/>
      <c r="K54" s="8"/>
      <c r="L54" s="35"/>
      <c r="N54" s="80" t="s">
        <v>9</v>
      </c>
      <c r="O54" s="80" t="s">
        <v>13</v>
      </c>
      <c r="P54" s="79" t="s">
        <v>14</v>
      </c>
      <c r="Q54" s="79" t="s">
        <v>22</v>
      </c>
      <c r="R54" s="79" t="s">
        <v>30</v>
      </c>
      <c r="S54" s="79" t="s">
        <v>38</v>
      </c>
      <c r="T54" s="79" t="s">
        <v>42</v>
      </c>
      <c r="U54" s="79" t="s">
        <v>52</v>
      </c>
      <c r="V54" s="79">
        <v>2</v>
      </c>
      <c r="W54" s="79">
        <v>2</v>
      </c>
      <c r="X54" s="79" t="s">
        <v>97</v>
      </c>
      <c r="Y54" s="79" t="s">
        <v>109</v>
      </c>
      <c r="Z54" s="79"/>
      <c r="AA54" s="79"/>
      <c r="AB54" s="79"/>
      <c r="AC54" s="79"/>
      <c r="AD54" s="79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</row>
    <row r="55" spans="1:52">
      <c r="A55" s="116"/>
      <c r="B55" s="22"/>
      <c r="C55" s="94"/>
      <c r="D55" s="94"/>
      <c r="E55" s="22"/>
      <c r="F55" s="23"/>
      <c r="G55" s="82"/>
      <c r="H55" s="40"/>
      <c r="I55" s="41"/>
      <c r="J55" s="35"/>
      <c r="K55" s="8"/>
      <c r="L55" s="35"/>
      <c r="N55" s="80" t="s">
        <v>10</v>
      </c>
      <c r="O55" s="79"/>
      <c r="P55" s="79" t="s">
        <v>16</v>
      </c>
      <c r="Q55" s="79"/>
      <c r="R55" s="79" t="s">
        <v>31</v>
      </c>
      <c r="S55" s="79" t="s">
        <v>89</v>
      </c>
      <c r="T55" s="79" t="s">
        <v>43</v>
      </c>
      <c r="U55" s="79" t="s">
        <v>53</v>
      </c>
      <c r="V55" s="79">
        <v>3</v>
      </c>
      <c r="W55" s="79">
        <v>3</v>
      </c>
      <c r="X55" s="79"/>
      <c r="Y55" s="79" t="s">
        <v>119</v>
      </c>
      <c r="Z55" s="79"/>
      <c r="AA55" s="79"/>
      <c r="AB55" s="79"/>
      <c r="AC55" s="79"/>
      <c r="AD55" s="79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</row>
    <row r="56" spans="1:52">
      <c r="A56" s="96"/>
      <c r="B56" s="97"/>
      <c r="C56" s="94"/>
      <c r="D56" s="94"/>
      <c r="E56" s="22"/>
      <c r="F56" s="23"/>
      <c r="G56" s="82"/>
      <c r="H56" s="40"/>
      <c r="I56" s="41"/>
      <c r="J56" s="35"/>
      <c r="K56" s="8"/>
      <c r="L56" s="35"/>
      <c r="N56" s="79"/>
      <c r="O56" s="79"/>
      <c r="P56" s="79" t="s">
        <v>15</v>
      </c>
      <c r="Q56" s="79"/>
      <c r="R56" s="79"/>
      <c r="S56" s="79"/>
      <c r="T56" s="79" t="s">
        <v>44</v>
      </c>
      <c r="U56" s="79" t="s">
        <v>54</v>
      </c>
      <c r="V56" s="79">
        <v>4</v>
      </c>
      <c r="W56" s="79">
        <v>4</v>
      </c>
      <c r="X56" s="79"/>
      <c r="Y56" s="79"/>
      <c r="Z56" s="79"/>
      <c r="AA56" s="79"/>
      <c r="AB56" s="79"/>
      <c r="AC56" s="79"/>
      <c r="AD56" s="79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</row>
    <row r="57" spans="1:52">
      <c r="A57" s="96" t="s">
        <v>113</v>
      </c>
      <c r="B57" s="97"/>
      <c r="C57" s="94"/>
      <c r="D57" s="94"/>
      <c r="E57" s="22"/>
      <c r="F57" s="23"/>
      <c r="G57" s="82"/>
      <c r="H57" s="40"/>
      <c r="I57" s="41"/>
      <c r="J57" s="35"/>
      <c r="K57" s="8"/>
      <c r="L57" s="35"/>
      <c r="N57" s="79"/>
      <c r="O57" s="79"/>
      <c r="P57" s="79" t="s">
        <v>17</v>
      </c>
      <c r="Q57" s="79"/>
      <c r="R57" s="79"/>
      <c r="S57" s="79"/>
      <c r="T57" s="79"/>
      <c r="U57" s="79" t="s">
        <v>55</v>
      </c>
      <c r="V57" s="79">
        <v>5</v>
      </c>
      <c r="W57" s="79">
        <v>5</v>
      </c>
      <c r="X57" s="79"/>
      <c r="Y57" s="79"/>
      <c r="Z57" s="79"/>
      <c r="AA57" s="79"/>
      <c r="AB57" s="79"/>
      <c r="AC57" s="79"/>
      <c r="AD57" s="79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</row>
    <row r="58" spans="1:52">
      <c r="A58" s="96" t="s">
        <v>27</v>
      </c>
      <c r="B58" s="97" t="s">
        <v>114</v>
      </c>
      <c r="C58" s="94"/>
      <c r="D58" s="94"/>
      <c r="E58" s="22"/>
      <c r="F58" s="23"/>
      <c r="G58" s="82"/>
      <c r="H58" s="40"/>
      <c r="I58" s="41"/>
      <c r="J58" s="35"/>
      <c r="K58" s="8"/>
      <c r="L58" s="35"/>
      <c r="N58" s="79"/>
      <c r="O58" s="79"/>
      <c r="P58" s="79" t="s">
        <v>33</v>
      </c>
      <c r="Q58" s="79"/>
      <c r="R58" s="79"/>
      <c r="S58" s="79"/>
      <c r="T58" s="79"/>
      <c r="U58" s="79" t="s">
        <v>56</v>
      </c>
      <c r="V58" s="79">
        <v>6</v>
      </c>
      <c r="W58" s="79">
        <v>6</v>
      </c>
      <c r="X58" s="79"/>
      <c r="Y58" s="79"/>
      <c r="Z58" s="79"/>
      <c r="AA58" s="79"/>
      <c r="AB58" s="79"/>
      <c r="AC58" s="79"/>
      <c r="AD58" s="79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</row>
    <row r="59" spans="1:52">
      <c r="A59" s="116"/>
      <c r="B59" s="22"/>
      <c r="C59" s="94"/>
      <c r="D59" s="94"/>
      <c r="E59" s="94"/>
      <c r="F59" s="98"/>
      <c r="G59" s="106"/>
      <c r="H59" s="40"/>
      <c r="I59" s="41"/>
      <c r="J59" s="35"/>
      <c r="K59" s="8"/>
      <c r="L59" s="35"/>
      <c r="N59" s="79"/>
      <c r="O59" s="79"/>
      <c r="P59" s="79"/>
      <c r="Q59" s="79"/>
      <c r="R59" s="79"/>
      <c r="S59" s="79"/>
      <c r="T59" s="79"/>
      <c r="U59" s="79" t="s">
        <v>57</v>
      </c>
      <c r="V59" s="79">
        <v>7</v>
      </c>
      <c r="W59" s="79" t="s">
        <v>94</v>
      </c>
      <c r="X59" s="79"/>
      <c r="Y59" s="79"/>
      <c r="Z59" s="79"/>
      <c r="AA59" s="79"/>
      <c r="AB59" s="79"/>
      <c r="AC59" s="79"/>
      <c r="AD59" s="79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</row>
    <row r="60" spans="1:52">
      <c r="A60" s="116"/>
      <c r="B60" s="22"/>
      <c r="C60" s="94"/>
      <c r="D60" s="94"/>
      <c r="E60" s="105" t="s">
        <v>81</v>
      </c>
      <c r="F60" s="98"/>
      <c r="G60" s="107" t="s">
        <v>6</v>
      </c>
      <c r="H60" s="40"/>
      <c r="I60" s="41"/>
      <c r="J60" s="35"/>
      <c r="K60" s="8"/>
      <c r="L60" s="35"/>
      <c r="N60" s="79"/>
      <c r="O60" s="79"/>
      <c r="P60" s="79"/>
      <c r="Q60" s="79"/>
      <c r="R60" s="79"/>
      <c r="S60" s="79"/>
      <c r="T60" s="79"/>
      <c r="U60" s="79" t="s">
        <v>61</v>
      </c>
      <c r="V60" s="79">
        <v>8</v>
      </c>
      <c r="W60" s="79"/>
      <c r="X60" s="79"/>
      <c r="Y60" s="79"/>
      <c r="Z60" s="79"/>
      <c r="AA60" s="79"/>
      <c r="AB60" s="79"/>
      <c r="AC60" s="79"/>
      <c r="AD60" s="79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</row>
    <row r="61" spans="1:52">
      <c r="A61" s="116"/>
      <c r="B61" s="22"/>
      <c r="C61" s="94"/>
      <c r="D61" s="94"/>
      <c r="E61" s="97" t="s">
        <v>82</v>
      </c>
      <c r="F61" s="34"/>
      <c r="G61" s="89"/>
      <c r="H61" s="40"/>
      <c r="I61" s="41" t="str">
        <f>IF(F61="","","Complete size only if Bay Flashing required for specific length - otherwise leave blank")</f>
        <v/>
      </c>
      <c r="J61" s="35"/>
      <c r="K61" s="8"/>
      <c r="L61" s="35"/>
      <c r="N61" s="79"/>
      <c r="O61" s="79"/>
      <c r="P61" s="79"/>
      <c r="Q61" s="79"/>
      <c r="R61" s="79"/>
      <c r="S61" s="79"/>
      <c r="T61" s="79"/>
      <c r="U61" s="79" t="s">
        <v>58</v>
      </c>
      <c r="V61" s="79">
        <v>9</v>
      </c>
      <c r="W61" s="79"/>
      <c r="X61" s="79"/>
      <c r="Y61" s="79"/>
      <c r="Z61" s="79"/>
      <c r="AA61" s="79"/>
      <c r="AB61" s="79"/>
      <c r="AC61" s="79"/>
      <c r="AD61" s="79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</row>
    <row r="62" spans="1:52">
      <c r="A62" s="116"/>
      <c r="B62" s="22"/>
      <c r="C62" s="94"/>
      <c r="D62" s="94"/>
      <c r="E62" s="97" t="s">
        <v>102</v>
      </c>
      <c r="F62" s="98"/>
      <c r="G62" s="106"/>
      <c r="H62" s="40"/>
      <c r="I62" s="41"/>
      <c r="J62" s="35"/>
      <c r="K62" s="8"/>
      <c r="L62" s="35"/>
      <c r="N62" s="79"/>
      <c r="O62" s="79"/>
      <c r="P62" s="79"/>
      <c r="Q62" s="79"/>
      <c r="R62" s="79"/>
      <c r="S62" s="79"/>
      <c r="T62" s="79"/>
      <c r="U62" s="79" t="s">
        <v>59</v>
      </c>
      <c r="V62" s="79">
        <v>10</v>
      </c>
      <c r="W62" s="79"/>
      <c r="X62" s="79"/>
      <c r="Y62" s="79"/>
      <c r="Z62" s="79"/>
      <c r="AA62" s="79"/>
      <c r="AB62" s="79"/>
      <c r="AC62" s="79"/>
      <c r="AD62" s="79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</row>
    <row r="63" spans="1:52" ht="15" thickBot="1">
      <c r="A63" s="104"/>
      <c r="B63" s="103"/>
      <c r="C63" s="103"/>
      <c r="D63" s="103"/>
      <c r="E63" s="179" t="s">
        <v>115</v>
      </c>
      <c r="F63" s="24"/>
      <c r="G63" s="108"/>
      <c r="H63" s="40"/>
      <c r="I63" s="41"/>
      <c r="J63" s="35"/>
      <c r="K63" s="8"/>
      <c r="L63" s="35"/>
      <c r="N63" s="79"/>
      <c r="O63" s="79"/>
      <c r="P63" s="79"/>
      <c r="Q63" s="79"/>
      <c r="R63" s="79"/>
      <c r="S63" s="79"/>
      <c r="T63" s="79"/>
      <c r="U63" s="79" t="s">
        <v>60</v>
      </c>
      <c r="V63" s="79">
        <v>11</v>
      </c>
      <c r="W63" s="79"/>
      <c r="X63" s="79"/>
      <c r="Y63" s="79"/>
      <c r="Z63" s="79"/>
      <c r="AA63" s="79"/>
      <c r="AB63" s="79"/>
      <c r="AC63" s="79"/>
      <c r="AD63" s="79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</row>
    <row r="64" spans="1:52" ht="7.5" customHeight="1" thickBot="1">
      <c r="A64" s="58"/>
      <c r="B64" s="58"/>
      <c r="C64" s="8"/>
      <c r="D64" s="8"/>
      <c r="E64" s="8"/>
      <c r="F64" s="59"/>
      <c r="G64" s="35"/>
      <c r="H64" s="40"/>
      <c r="I64" s="41"/>
      <c r="J64" s="35"/>
      <c r="K64" s="8"/>
      <c r="L64" s="35"/>
      <c r="N64" s="79"/>
      <c r="O64" s="79"/>
      <c r="P64" s="79"/>
      <c r="Q64" s="79"/>
      <c r="R64" s="79"/>
      <c r="S64" s="79"/>
      <c r="T64" s="79"/>
      <c r="U64" s="79"/>
      <c r="V64" s="79">
        <v>12</v>
      </c>
      <c r="W64" s="79"/>
      <c r="X64" s="79"/>
      <c r="Y64" s="79"/>
      <c r="Z64" s="79"/>
      <c r="AA64" s="79"/>
      <c r="AB64" s="79"/>
      <c r="AC64" s="79"/>
      <c r="AD64" s="79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</row>
    <row r="65" spans="1:52">
      <c r="A65" s="68" t="s">
        <v>34</v>
      </c>
      <c r="B65" s="61" t="str">
        <f>IF(A66="","Only complete if additional information is required for ShutterTech to fulfill order","")</f>
        <v/>
      </c>
      <c r="C65" s="62"/>
      <c r="D65" s="62"/>
      <c r="E65" s="62"/>
      <c r="F65" s="63"/>
      <c r="G65" s="42"/>
      <c r="H65" s="40"/>
      <c r="I65" s="41"/>
      <c r="J65" s="35"/>
      <c r="K65" s="8"/>
      <c r="L65" s="35"/>
      <c r="N65" s="79"/>
      <c r="O65" s="79"/>
      <c r="P65" s="79"/>
      <c r="Q65" s="79"/>
      <c r="R65" s="79"/>
      <c r="S65" s="79"/>
      <c r="T65" s="79"/>
      <c r="U65" s="79"/>
      <c r="V65" s="79">
        <v>13</v>
      </c>
      <c r="W65" s="79"/>
      <c r="X65" s="79"/>
      <c r="Y65" s="79"/>
      <c r="Z65" s="79"/>
      <c r="AA65" s="79"/>
      <c r="AB65" s="79"/>
      <c r="AC65" s="79"/>
      <c r="AD65" s="79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</row>
    <row r="66" spans="1:52">
      <c r="A66" s="160" t="s">
        <v>34</v>
      </c>
      <c r="B66" s="161"/>
      <c r="C66" s="161"/>
      <c r="D66" s="161"/>
      <c r="E66" s="161"/>
      <c r="F66" s="161"/>
      <c r="G66" s="162"/>
      <c r="H66" s="40"/>
      <c r="I66" s="41" t="str">
        <f>IF(A66="","Any comments or notes you feel are required for this order please type here","")</f>
        <v/>
      </c>
      <c r="J66" s="35"/>
      <c r="K66" s="8"/>
      <c r="L66" s="35"/>
      <c r="N66" s="79"/>
      <c r="O66" s="79"/>
      <c r="P66" s="79"/>
      <c r="Q66" s="79"/>
      <c r="R66" s="79"/>
      <c r="S66" s="79"/>
      <c r="T66" s="79"/>
      <c r="U66" s="79"/>
      <c r="V66" s="79">
        <v>14</v>
      </c>
      <c r="W66" s="79"/>
      <c r="X66" s="79"/>
      <c r="Y66" s="79"/>
      <c r="Z66" s="79"/>
      <c r="AA66" s="79"/>
      <c r="AB66" s="79"/>
      <c r="AC66" s="79"/>
      <c r="AD66" s="79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</row>
    <row r="67" spans="1:52">
      <c r="A67" s="160"/>
      <c r="B67" s="161"/>
      <c r="C67" s="161"/>
      <c r="D67" s="161"/>
      <c r="E67" s="161"/>
      <c r="F67" s="161"/>
      <c r="G67" s="162"/>
      <c r="H67" s="40"/>
      <c r="I67" s="41"/>
      <c r="J67" s="35"/>
      <c r="K67" s="8"/>
      <c r="L67" s="35"/>
      <c r="N67" s="79"/>
      <c r="O67" s="79"/>
      <c r="P67" s="79"/>
      <c r="Q67" s="79"/>
      <c r="R67" s="79"/>
      <c r="S67" s="79"/>
      <c r="T67" s="79"/>
      <c r="U67" s="79"/>
      <c r="V67" s="79">
        <v>15</v>
      </c>
      <c r="W67" s="79"/>
      <c r="X67" s="79"/>
      <c r="Y67" s="79"/>
      <c r="Z67" s="79"/>
      <c r="AA67" s="79"/>
      <c r="AB67" s="79"/>
      <c r="AC67" s="79"/>
      <c r="AD67" s="79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</row>
    <row r="68" spans="1:52">
      <c r="A68" s="160"/>
      <c r="B68" s="161"/>
      <c r="C68" s="161"/>
      <c r="D68" s="161"/>
      <c r="E68" s="161"/>
      <c r="F68" s="161"/>
      <c r="G68" s="162"/>
      <c r="H68" s="40"/>
      <c r="I68" s="41"/>
      <c r="J68" s="35"/>
      <c r="K68" s="8"/>
      <c r="L68" s="35"/>
      <c r="N68" s="79"/>
      <c r="O68" s="79"/>
      <c r="P68" s="79"/>
      <c r="Q68" s="79"/>
      <c r="R68" s="79"/>
      <c r="S68" s="79"/>
      <c r="T68" s="79"/>
      <c r="U68" s="79"/>
      <c r="V68" s="79">
        <v>16</v>
      </c>
      <c r="W68" s="79"/>
      <c r="X68" s="79"/>
      <c r="Y68" s="79"/>
      <c r="Z68" s="79"/>
      <c r="AA68" s="79"/>
      <c r="AB68" s="79"/>
      <c r="AC68" s="79"/>
      <c r="AD68" s="79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</row>
    <row r="69" spans="1:52" ht="15" thickBot="1">
      <c r="A69" s="163"/>
      <c r="B69" s="164"/>
      <c r="C69" s="164"/>
      <c r="D69" s="164"/>
      <c r="E69" s="164"/>
      <c r="F69" s="164"/>
      <c r="G69" s="165"/>
      <c r="H69" s="40"/>
      <c r="I69" s="41"/>
      <c r="J69" s="35"/>
      <c r="K69" s="8"/>
      <c r="L69" s="35"/>
      <c r="N69" s="79"/>
      <c r="O69" s="79"/>
      <c r="P69" s="79"/>
      <c r="Q69" s="79"/>
      <c r="R69" s="79"/>
      <c r="S69" s="79"/>
      <c r="T69" s="79"/>
      <c r="U69" s="79"/>
      <c r="V69" s="79">
        <v>17</v>
      </c>
      <c r="W69" s="79"/>
      <c r="X69" s="79"/>
      <c r="Y69" s="79"/>
      <c r="Z69" s="79"/>
      <c r="AA69" s="79"/>
      <c r="AB69" s="79"/>
      <c r="AC69" s="79"/>
      <c r="AD69" s="79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</row>
    <row r="70" spans="1:52" ht="7.5" customHeight="1" thickBot="1">
      <c r="A70" s="58"/>
      <c r="B70" s="58"/>
      <c r="C70" s="8"/>
      <c r="D70" s="8"/>
      <c r="E70" s="8"/>
      <c r="F70" s="59"/>
      <c r="G70" s="35"/>
      <c r="H70" s="40"/>
      <c r="I70" s="41"/>
      <c r="J70" s="35"/>
      <c r="K70" s="8"/>
      <c r="L70" s="35"/>
      <c r="N70" s="79"/>
      <c r="O70" s="79"/>
      <c r="P70" s="79"/>
      <c r="Q70" s="79"/>
      <c r="R70" s="79"/>
      <c r="S70" s="79"/>
      <c r="T70" s="79"/>
      <c r="U70" s="79"/>
      <c r="V70" s="79">
        <v>18</v>
      </c>
      <c r="W70" s="79"/>
      <c r="X70" s="79"/>
      <c r="Y70" s="79"/>
      <c r="Z70" s="79"/>
      <c r="AA70" s="79"/>
      <c r="AB70" s="79"/>
      <c r="AC70" s="79"/>
      <c r="AD70" s="79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</row>
    <row r="71" spans="1:52">
      <c r="A71" s="68" t="s">
        <v>63</v>
      </c>
      <c r="B71" s="62"/>
      <c r="C71" s="62"/>
      <c r="D71" s="62"/>
      <c r="E71" s="62"/>
      <c r="F71" s="63"/>
      <c r="G71" s="42"/>
      <c r="H71" s="40"/>
      <c r="I71" s="41"/>
      <c r="J71" s="35"/>
      <c r="K71" s="8"/>
      <c r="L71" s="35"/>
      <c r="N71" s="79"/>
      <c r="O71" s="79"/>
      <c r="P71" s="79"/>
      <c r="Q71" s="79"/>
      <c r="R71" s="79"/>
      <c r="S71" s="79"/>
      <c r="T71" s="79"/>
      <c r="U71" s="79"/>
      <c r="V71" s="79">
        <v>19</v>
      </c>
      <c r="W71" s="79"/>
      <c r="X71" s="79"/>
      <c r="Y71" s="79"/>
      <c r="Z71" s="79"/>
      <c r="AA71" s="79"/>
      <c r="AB71" s="79"/>
      <c r="AC71" s="79"/>
      <c r="AD71" s="79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</row>
    <row r="72" spans="1:52">
      <c r="A72" s="71"/>
      <c r="B72" s="72" t="s">
        <v>27</v>
      </c>
      <c r="C72" s="45"/>
      <c r="D72" s="45"/>
      <c r="E72" s="45"/>
      <c r="F72" s="9" t="s">
        <v>27</v>
      </c>
      <c r="G72" s="32"/>
      <c r="H72" s="40"/>
      <c r="I72" s="41" t="str">
        <f>IF(M48=0,"","Don't forget to complete this section for Motors and possible receivers or remotes, etc")</f>
        <v/>
      </c>
      <c r="J72" s="35"/>
      <c r="K72" s="8"/>
      <c r="L72" s="35"/>
      <c r="N72" s="79"/>
      <c r="O72" s="79"/>
      <c r="P72" s="79"/>
      <c r="Q72" s="79"/>
      <c r="R72" s="79"/>
      <c r="S72" s="79"/>
      <c r="T72" s="79"/>
      <c r="U72" s="79"/>
      <c r="V72" s="79">
        <v>20</v>
      </c>
      <c r="W72" s="79"/>
      <c r="X72" s="79"/>
      <c r="Y72" s="79"/>
      <c r="Z72" s="79"/>
      <c r="AA72" s="79"/>
      <c r="AB72" s="79"/>
      <c r="AC72" s="79"/>
      <c r="AD72" s="79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</row>
    <row r="73" spans="1:52">
      <c r="A73" s="10" t="s">
        <v>64</v>
      </c>
      <c r="B73" s="25"/>
      <c r="C73" s="45"/>
      <c r="D73" s="14" t="s">
        <v>68</v>
      </c>
      <c r="E73" s="15"/>
      <c r="F73" s="26"/>
      <c r="G73" s="32"/>
      <c r="H73" s="40"/>
      <c r="I73" s="41"/>
      <c r="J73" s="35"/>
      <c r="K73" s="8"/>
      <c r="L73" s="35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</row>
    <row r="74" spans="1:52">
      <c r="A74" s="10" t="s">
        <v>65</v>
      </c>
      <c r="B74" s="25"/>
      <c r="C74" s="45"/>
      <c r="D74" s="16" t="s">
        <v>69</v>
      </c>
      <c r="E74" s="11"/>
      <c r="F74" s="25"/>
      <c r="G74" s="32"/>
      <c r="H74" s="40"/>
      <c r="I74" s="41"/>
      <c r="J74" s="35"/>
      <c r="K74" s="8"/>
      <c r="L74" s="35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</row>
    <row r="75" spans="1:52">
      <c r="A75" s="10" t="s">
        <v>66</v>
      </c>
      <c r="B75" s="25"/>
      <c r="C75" s="45"/>
      <c r="D75" s="16" t="s">
        <v>103</v>
      </c>
      <c r="E75" s="11"/>
      <c r="F75" s="25"/>
      <c r="G75" s="32"/>
      <c r="H75" s="40"/>
      <c r="I75" s="41"/>
      <c r="J75" s="35"/>
      <c r="K75" s="8"/>
      <c r="L75" s="35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</row>
    <row r="76" spans="1:52">
      <c r="A76" s="10" t="s">
        <v>67</v>
      </c>
      <c r="B76" s="25"/>
      <c r="C76" s="45"/>
      <c r="D76" s="16" t="s">
        <v>70</v>
      </c>
      <c r="E76" s="11"/>
      <c r="F76" s="25"/>
      <c r="G76" s="32"/>
      <c r="H76" s="40"/>
      <c r="I76" s="41"/>
      <c r="J76" s="35"/>
      <c r="K76" s="8"/>
      <c r="L76" s="35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</row>
    <row r="77" spans="1:52">
      <c r="A77" s="5"/>
      <c r="B77" s="4"/>
      <c r="C77" s="45"/>
      <c r="D77" s="16" t="s">
        <v>79</v>
      </c>
      <c r="E77" s="11"/>
      <c r="F77" s="25"/>
      <c r="G77" s="32"/>
      <c r="H77" s="40"/>
      <c r="I77" s="41"/>
      <c r="J77" s="35"/>
      <c r="K77" s="8"/>
      <c r="L77" s="35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</row>
    <row r="78" spans="1:52">
      <c r="A78" s="5"/>
      <c r="B78" s="4"/>
      <c r="C78" s="45"/>
      <c r="D78" s="16" t="s">
        <v>71</v>
      </c>
      <c r="E78" s="11"/>
      <c r="F78" s="25"/>
      <c r="G78" s="32"/>
      <c r="H78" s="40"/>
      <c r="I78" s="41"/>
      <c r="J78" s="35"/>
      <c r="K78" s="8"/>
      <c r="L78" s="35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</row>
    <row r="79" spans="1:52">
      <c r="A79" s="48"/>
      <c r="B79" s="45"/>
      <c r="C79" s="45"/>
      <c r="D79" s="16" t="s">
        <v>72</v>
      </c>
      <c r="E79" s="11"/>
      <c r="F79" s="25"/>
      <c r="G79" s="32"/>
      <c r="H79" s="40"/>
      <c r="I79" s="41"/>
      <c r="J79" s="35"/>
      <c r="K79" s="8"/>
      <c r="L79" s="35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</row>
    <row r="80" spans="1:52" ht="15" thickBot="1">
      <c r="A80" s="70"/>
      <c r="B80" s="53"/>
      <c r="C80" s="53"/>
      <c r="D80" s="17" t="s">
        <v>111</v>
      </c>
      <c r="E80" s="7"/>
      <c r="F80" s="27"/>
      <c r="G80" s="64"/>
      <c r="H80" s="40"/>
      <c r="I80" s="41"/>
      <c r="J80" s="35"/>
      <c r="K80" s="8"/>
      <c r="L80" s="35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</row>
    <row r="81" spans="1:52" ht="7.5" customHeight="1" thickBot="1">
      <c r="A81" s="58"/>
      <c r="B81" s="58"/>
      <c r="C81" s="8"/>
      <c r="D81" s="8"/>
      <c r="E81" s="8"/>
      <c r="F81" s="59"/>
      <c r="G81" s="35"/>
      <c r="H81" s="40"/>
      <c r="I81" s="41"/>
      <c r="J81" s="35"/>
      <c r="K81" s="8"/>
      <c r="L81" s="35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</row>
    <row r="82" spans="1:52">
      <c r="A82" s="68" t="s">
        <v>73</v>
      </c>
      <c r="B82" s="62"/>
      <c r="C82" s="73"/>
      <c r="D82" s="8"/>
      <c r="E82" s="60" t="s">
        <v>80</v>
      </c>
      <c r="F82" s="63"/>
      <c r="G82" s="42"/>
      <c r="H82" s="40"/>
      <c r="I82" s="41"/>
      <c r="J82" s="35"/>
      <c r="K82" s="8"/>
      <c r="L82" s="35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</row>
    <row r="83" spans="1:52">
      <c r="A83" s="69"/>
      <c r="B83" s="45"/>
      <c r="C83" s="78" t="s">
        <v>27</v>
      </c>
      <c r="D83" s="8"/>
      <c r="E83" s="74" t="s">
        <v>83</v>
      </c>
      <c r="F83" s="183"/>
      <c r="G83" s="32"/>
      <c r="H83" s="40"/>
      <c r="I83" s="41"/>
      <c r="J83" s="35"/>
      <c r="K83" s="8"/>
      <c r="L83" s="35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</row>
    <row r="84" spans="1:52">
      <c r="A84" s="166" t="s">
        <v>74</v>
      </c>
      <c r="B84" s="167"/>
      <c r="C84" s="28"/>
      <c r="D84" s="8"/>
      <c r="E84" s="74" t="s">
        <v>84</v>
      </c>
      <c r="F84" s="183"/>
      <c r="G84" s="32"/>
      <c r="H84" s="40"/>
      <c r="I84" s="41"/>
      <c r="J84" s="35"/>
      <c r="K84" s="8"/>
      <c r="L84" s="35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</row>
    <row r="85" spans="1:52">
      <c r="A85" s="166" t="s">
        <v>75</v>
      </c>
      <c r="B85" s="167"/>
      <c r="C85" s="28"/>
      <c r="D85" s="8"/>
      <c r="E85" s="74"/>
      <c r="F85" s="183"/>
      <c r="G85" s="32"/>
      <c r="H85" s="40"/>
      <c r="I85" s="41"/>
      <c r="J85" s="35"/>
      <c r="K85" s="8"/>
      <c r="L85" s="35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</row>
    <row r="86" spans="1:52">
      <c r="A86" s="166" t="s">
        <v>76</v>
      </c>
      <c r="B86" s="167"/>
      <c r="C86" s="28"/>
      <c r="D86" s="8"/>
      <c r="E86" s="66" t="s">
        <v>85</v>
      </c>
      <c r="F86" s="46"/>
      <c r="G86" s="32"/>
      <c r="H86" s="40"/>
      <c r="I86" s="41"/>
      <c r="J86" s="35"/>
      <c r="K86" s="8"/>
      <c r="L86" s="35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</row>
    <row r="87" spans="1:52">
      <c r="A87" s="166" t="s">
        <v>77</v>
      </c>
      <c r="B87" s="167"/>
      <c r="C87" s="28"/>
      <c r="D87" s="8"/>
      <c r="E87" s="139" t="s">
        <v>112</v>
      </c>
      <c r="F87" s="140"/>
      <c r="G87" s="141"/>
      <c r="H87" s="40"/>
      <c r="I87" s="41"/>
      <c r="J87" s="35"/>
      <c r="K87" s="8"/>
      <c r="L87" s="35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</row>
    <row r="88" spans="1:52" ht="15" thickBot="1">
      <c r="A88" s="137" t="s">
        <v>78</v>
      </c>
      <c r="B88" s="138"/>
      <c r="C88" s="29"/>
      <c r="D88" s="8"/>
      <c r="E88" s="142"/>
      <c r="F88" s="143"/>
      <c r="G88" s="144"/>
      <c r="H88" s="40"/>
      <c r="I88" s="41"/>
      <c r="J88" s="35"/>
      <c r="K88" s="8"/>
      <c r="L88" s="35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</row>
    <row r="89" spans="1:52" ht="15" thickBot="1">
      <c r="A89" s="35"/>
      <c r="B89" s="8"/>
      <c r="C89" s="8"/>
      <c r="D89" s="8"/>
      <c r="E89" s="8"/>
      <c r="F89" s="35"/>
      <c r="G89" s="35"/>
      <c r="H89" s="40"/>
      <c r="I89" s="41"/>
      <c r="J89" s="35"/>
      <c r="K89" s="8"/>
      <c r="L89" s="35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</row>
    <row r="90" spans="1:52" ht="15" thickBot="1">
      <c r="A90" s="75"/>
      <c r="B90" s="133" t="s">
        <v>93</v>
      </c>
      <c r="C90" s="134"/>
      <c r="D90" s="73"/>
      <c r="E90" s="128" t="s">
        <v>104</v>
      </c>
      <c r="F90" s="129"/>
      <c r="G90" s="130"/>
      <c r="H90" s="40"/>
      <c r="I90" s="41" t="str">
        <f>IF(K90=0,"","Please complete Spring Loaded Section to indicate requirements")</f>
        <v/>
      </c>
      <c r="J90" s="35"/>
      <c r="K90" s="8">
        <f>SUM(K25:K45)</f>
        <v>0</v>
      </c>
      <c r="L90" s="35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</row>
    <row r="91" spans="1:52">
      <c r="A91" s="69" t="str">
        <f>IF(E21="","No stripe selected - Leave Blank","Insert Pattern from Bottom Up")</f>
        <v>No stripe selected - Leave Blank</v>
      </c>
      <c r="B91" s="45"/>
      <c r="C91" s="45"/>
      <c r="D91" s="78" t="s">
        <v>27</v>
      </c>
      <c r="E91" s="83"/>
      <c r="F91" s="46"/>
      <c r="G91" s="32"/>
      <c r="H91" s="40"/>
      <c r="I91" s="41"/>
      <c r="J91" s="35"/>
      <c r="K91" s="8" t="str">
        <f>IF(G92="","",1)</f>
        <v/>
      </c>
      <c r="L91" s="35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</row>
    <row r="92" spans="1:52">
      <c r="A92" s="76" t="str">
        <f>IF(E21="","","Main")</f>
        <v/>
      </c>
      <c r="B92" s="131" t="str">
        <f>IF($E$21="","",$E$20)</f>
        <v/>
      </c>
      <c r="C92" s="131"/>
      <c r="D92" s="28"/>
      <c r="E92" s="86"/>
      <c r="F92" s="87" t="s">
        <v>105</v>
      </c>
      <c r="G92" s="88"/>
      <c r="H92" s="40"/>
      <c r="I92" s="41" t="str">
        <f>IF(K95=3,"",IF(K90&gt;0.1,"Don't forget to complete all fields in Spring Loaded Section",""))</f>
        <v/>
      </c>
      <c r="J92" s="35"/>
      <c r="K92" s="8" t="str">
        <f t="shared" ref="K92:K93" si="6">IF(G93="","",1)</f>
        <v/>
      </c>
      <c r="L92" s="35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</row>
    <row r="93" spans="1:52">
      <c r="A93" s="76" t="str">
        <f>IF(E21="","","Stripe")</f>
        <v/>
      </c>
      <c r="B93" s="131" t="str">
        <f>IF($E$21="","",$E$21)</f>
        <v/>
      </c>
      <c r="C93" s="131"/>
      <c r="D93" s="28"/>
      <c r="E93" s="86"/>
      <c r="F93" s="87" t="s">
        <v>106</v>
      </c>
      <c r="G93" s="88"/>
      <c r="H93" s="40"/>
      <c r="I93" s="41"/>
      <c r="J93" s="35"/>
      <c r="K93" s="8" t="str">
        <f t="shared" si="6"/>
        <v/>
      </c>
      <c r="L93" s="35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</row>
    <row r="94" spans="1:52">
      <c r="A94" s="76" t="str">
        <f>IF(E21="","","Main")</f>
        <v/>
      </c>
      <c r="B94" s="131" t="str">
        <f>IF($E$21="","",$E$20)</f>
        <v/>
      </c>
      <c r="C94" s="131"/>
      <c r="D94" s="28"/>
      <c r="E94" s="86"/>
      <c r="F94" s="87" t="s">
        <v>110</v>
      </c>
      <c r="G94" s="88"/>
      <c r="H94" s="40"/>
      <c r="I94" s="41"/>
      <c r="J94" s="35"/>
      <c r="K94" s="8"/>
      <c r="L94" s="35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</row>
    <row r="95" spans="1:52" ht="15" thickBot="1">
      <c r="A95" s="76" t="str">
        <f>IF(E21="","","Stripe")</f>
        <v/>
      </c>
      <c r="B95" s="131" t="str">
        <f>IF($E$21="","",$E$21)</f>
        <v/>
      </c>
      <c r="C95" s="131"/>
      <c r="D95" s="28"/>
      <c r="E95" s="84"/>
      <c r="F95" s="85"/>
      <c r="G95" s="64"/>
      <c r="H95" s="40"/>
      <c r="I95" s="41"/>
      <c r="J95" s="35"/>
      <c r="K95" s="8">
        <f>SUM(K91:K94)</f>
        <v>0</v>
      </c>
      <c r="L95" s="35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</row>
    <row r="96" spans="1:52" ht="15" thickBot="1">
      <c r="A96" s="76" t="str">
        <f>IF(E21="","","Main")</f>
        <v/>
      </c>
      <c r="B96" s="132" t="str">
        <f>IF($E$21="","",$E$20)</f>
        <v/>
      </c>
      <c r="C96" s="132"/>
      <c r="D96" s="28"/>
      <c r="F96" s="35"/>
      <c r="G96" s="35"/>
      <c r="H96" s="40"/>
      <c r="J96" s="35"/>
      <c r="K96" s="8"/>
      <c r="L96" s="35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</row>
    <row r="97" spans="1:52" ht="15" thickBot="1">
      <c r="A97" s="70"/>
      <c r="B97" s="135" t="s">
        <v>95</v>
      </c>
      <c r="C97" s="136"/>
      <c r="D97" s="178" t="str">
        <f>IF(E21=E20,"","If Pattern is required please complete this section")</f>
        <v/>
      </c>
      <c r="F97" s="35"/>
      <c r="G97" s="35"/>
      <c r="H97" s="40"/>
      <c r="I97" s="41"/>
      <c r="J97" s="35"/>
      <c r="K97" s="8"/>
      <c r="L97" s="35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</row>
    <row r="98" spans="1:52" ht="8.5" customHeight="1">
      <c r="A98" s="35"/>
      <c r="B98" s="8"/>
      <c r="C98" s="8"/>
      <c r="E98" s="8"/>
      <c r="F98" s="35"/>
      <c r="G98" s="35"/>
      <c r="H98" s="40"/>
      <c r="I98" s="41"/>
      <c r="J98" s="35"/>
      <c r="K98" s="8"/>
      <c r="L98" s="35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</row>
    <row r="99" spans="1:52">
      <c r="A99" s="35"/>
      <c r="B99" s="36" t="s">
        <v>91</v>
      </c>
      <c r="C99" s="8"/>
      <c r="D99" s="8"/>
      <c r="E99" s="8"/>
      <c r="F99" s="35"/>
      <c r="G99" s="35"/>
      <c r="H99" s="40"/>
      <c r="I99" s="41"/>
      <c r="J99" s="35"/>
      <c r="K99" s="8"/>
      <c r="L99" s="35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</row>
    <row r="100" spans="1:52" ht="7" customHeight="1">
      <c r="A100" s="35"/>
      <c r="B100" s="8"/>
      <c r="C100" s="8"/>
      <c r="D100" s="8"/>
      <c r="E100" s="8"/>
      <c r="F100" s="35"/>
      <c r="G100" s="35"/>
      <c r="H100" s="40"/>
      <c r="I100" s="41"/>
      <c r="J100" s="35"/>
      <c r="K100" s="8"/>
      <c r="L100" s="35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</row>
    <row r="101" spans="1:52">
      <c r="A101" s="35"/>
      <c r="B101" s="36" t="s">
        <v>92</v>
      </c>
      <c r="C101" s="8"/>
      <c r="D101" s="8"/>
      <c r="E101" s="8"/>
      <c r="F101" s="35"/>
      <c r="G101" s="35"/>
      <c r="H101" s="40"/>
      <c r="I101" s="41"/>
      <c r="J101" s="35"/>
      <c r="K101" s="8"/>
      <c r="L101" s="35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</row>
    <row r="102" spans="1:52">
      <c r="A102" s="35"/>
      <c r="B102" s="36"/>
      <c r="C102" s="8"/>
      <c r="D102" s="8"/>
      <c r="E102" s="8"/>
      <c r="F102" s="35"/>
      <c r="G102" s="35"/>
      <c r="H102" s="40"/>
      <c r="I102" s="41"/>
      <c r="J102" s="35"/>
      <c r="K102" s="8"/>
      <c r="L102" s="35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</row>
    <row r="103" spans="1:52">
      <c r="A103" s="35"/>
      <c r="B103" s="36"/>
      <c r="C103" s="8"/>
      <c r="D103" s="8"/>
      <c r="E103" s="8"/>
      <c r="F103" s="35"/>
      <c r="G103" s="35"/>
      <c r="H103" s="40"/>
      <c r="I103" s="41"/>
      <c r="J103" s="35"/>
      <c r="K103" s="8"/>
      <c r="L103" s="35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</row>
    <row r="104" spans="1:52">
      <c r="A104" s="35"/>
      <c r="B104" s="8"/>
      <c r="C104" s="8"/>
      <c r="D104" s="8"/>
      <c r="E104" s="8"/>
      <c r="F104" s="35"/>
      <c r="G104" s="35"/>
      <c r="H104" s="40"/>
      <c r="I104" s="41"/>
      <c r="J104" s="35"/>
      <c r="K104" s="8"/>
      <c r="L104" s="35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</row>
    <row r="105" spans="1:52">
      <c r="A105" s="122" t="s">
        <v>100</v>
      </c>
      <c r="B105" s="122"/>
      <c r="C105" s="122"/>
      <c r="D105" s="122"/>
      <c r="E105" s="122"/>
      <c r="F105" s="122"/>
      <c r="G105" s="122"/>
      <c r="H105" s="40"/>
      <c r="I105" s="41"/>
      <c r="J105" s="35"/>
      <c r="K105" s="8"/>
      <c r="L105" s="35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</row>
    <row r="106" spans="1:52" s="35" customFormat="1">
      <c r="B106" s="8"/>
      <c r="C106" s="8"/>
      <c r="D106" s="8"/>
      <c r="E106" s="8"/>
      <c r="H106" s="40"/>
      <c r="I106" s="41"/>
      <c r="K106" s="8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</row>
    <row r="107" spans="1:52" s="35" customFormat="1">
      <c r="B107" s="8"/>
      <c r="C107" s="8"/>
      <c r="D107" s="8"/>
      <c r="E107" s="8"/>
      <c r="H107" s="40"/>
      <c r="I107" s="41"/>
      <c r="K107" s="8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</row>
    <row r="108" spans="1:52" s="35" customFormat="1">
      <c r="B108" s="8"/>
      <c r="C108" s="8"/>
      <c r="D108" s="8"/>
      <c r="E108" s="8"/>
      <c r="H108" s="40"/>
      <c r="I108" s="41"/>
      <c r="K108" s="8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</row>
    <row r="109" spans="1:52" s="35" customFormat="1">
      <c r="B109" s="8"/>
      <c r="C109" s="8"/>
      <c r="D109" s="8"/>
      <c r="E109" s="8"/>
      <c r="H109" s="40"/>
      <c r="I109" s="41"/>
      <c r="K109" s="8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</row>
    <row r="110" spans="1:52" s="35" customFormat="1">
      <c r="B110" s="8"/>
      <c r="C110" s="8"/>
      <c r="D110" s="8"/>
      <c r="E110" s="8"/>
      <c r="H110" s="40"/>
      <c r="I110" s="41"/>
      <c r="K110" s="8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</row>
    <row r="111" spans="1:52" s="35" customFormat="1">
      <c r="B111" s="8"/>
      <c r="C111" s="8"/>
      <c r="D111" s="8"/>
      <c r="E111" s="8"/>
      <c r="H111" s="40"/>
      <c r="I111" s="41"/>
      <c r="K111" s="8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</row>
    <row r="112" spans="1:52" s="35" customFormat="1">
      <c r="B112" s="8"/>
      <c r="C112" s="8"/>
      <c r="D112" s="8"/>
      <c r="E112" s="8"/>
      <c r="H112" s="40"/>
      <c r="I112" s="41"/>
      <c r="K112" s="8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</row>
    <row r="113" spans="2:30" s="35" customFormat="1">
      <c r="B113" s="8"/>
      <c r="C113" s="8"/>
      <c r="D113" s="8"/>
      <c r="E113" s="8"/>
      <c r="H113" s="40"/>
      <c r="I113" s="41"/>
      <c r="K113" s="8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</row>
    <row r="114" spans="2:30" s="35" customFormat="1">
      <c r="B114" s="8"/>
      <c r="C114" s="8"/>
      <c r="D114" s="8"/>
      <c r="E114" s="8"/>
      <c r="H114" s="40"/>
      <c r="I114" s="41"/>
      <c r="K114" s="8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</row>
    <row r="115" spans="2:30" s="35" customFormat="1">
      <c r="B115" s="8"/>
      <c r="C115" s="8"/>
      <c r="D115" s="8"/>
      <c r="E115" s="8"/>
      <c r="H115" s="40"/>
      <c r="I115" s="41"/>
      <c r="K115" s="8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</row>
    <row r="116" spans="2:30" s="35" customFormat="1">
      <c r="B116" s="8"/>
      <c r="C116" s="8"/>
      <c r="D116" s="8"/>
      <c r="E116" s="8"/>
      <c r="H116" s="40"/>
      <c r="I116" s="41"/>
      <c r="K116" s="8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</row>
    <row r="117" spans="2:30" s="35" customFormat="1">
      <c r="B117" s="8"/>
      <c r="C117" s="8"/>
      <c r="D117" s="8"/>
      <c r="E117" s="8"/>
      <c r="H117" s="40"/>
      <c r="I117" s="41"/>
      <c r="K117" s="8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</row>
    <row r="118" spans="2:30" s="35" customFormat="1">
      <c r="B118" s="8"/>
      <c r="C118" s="8"/>
      <c r="D118" s="8"/>
      <c r="E118" s="8"/>
      <c r="H118" s="40"/>
      <c r="I118" s="41"/>
      <c r="K118" s="8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</row>
    <row r="119" spans="2:30" s="35" customFormat="1">
      <c r="B119" s="8"/>
      <c r="C119" s="8"/>
      <c r="D119" s="8"/>
      <c r="E119" s="8"/>
      <c r="H119" s="40"/>
      <c r="I119" s="41"/>
      <c r="K119" s="8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</row>
    <row r="120" spans="2:30" s="35" customFormat="1">
      <c r="B120" s="8"/>
      <c r="C120" s="8"/>
      <c r="D120" s="8"/>
      <c r="E120" s="8"/>
      <c r="H120" s="40"/>
      <c r="I120" s="41"/>
      <c r="K120" s="8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</row>
    <row r="121" spans="2:30" s="35" customFormat="1">
      <c r="B121" s="8"/>
      <c r="C121" s="8"/>
      <c r="D121" s="8"/>
      <c r="E121" s="8"/>
      <c r="H121" s="40"/>
      <c r="I121" s="41"/>
      <c r="K121" s="8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</row>
    <row r="122" spans="2:30" s="35" customFormat="1">
      <c r="B122" s="8"/>
      <c r="C122" s="8"/>
      <c r="D122" s="8"/>
      <c r="E122" s="8"/>
      <c r="H122" s="40"/>
      <c r="I122" s="41"/>
      <c r="K122" s="8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</row>
    <row r="123" spans="2:30" s="35" customFormat="1">
      <c r="B123" s="8"/>
      <c r="C123" s="8"/>
      <c r="D123" s="8"/>
      <c r="E123" s="8"/>
      <c r="H123" s="40"/>
      <c r="I123" s="41"/>
      <c r="K123" s="8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</row>
    <row r="124" spans="2:30" s="35" customFormat="1">
      <c r="B124" s="8"/>
      <c r="C124" s="8"/>
      <c r="D124" s="8"/>
      <c r="E124" s="8"/>
      <c r="H124" s="40"/>
      <c r="I124" s="41"/>
      <c r="K124" s="8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</row>
    <row r="125" spans="2:30" s="35" customFormat="1">
      <c r="B125" s="8"/>
      <c r="C125" s="8"/>
      <c r="D125" s="8"/>
      <c r="E125" s="8"/>
      <c r="H125" s="40"/>
      <c r="I125" s="41"/>
      <c r="K125" s="8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</row>
    <row r="126" spans="2:30" s="35" customFormat="1">
      <c r="B126" s="8"/>
      <c r="C126" s="8"/>
      <c r="D126" s="8"/>
      <c r="E126" s="8"/>
      <c r="H126" s="40"/>
      <c r="I126" s="41"/>
      <c r="K126" s="8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</row>
    <row r="127" spans="2:30" s="35" customFormat="1">
      <c r="B127" s="8"/>
      <c r="C127" s="8"/>
      <c r="D127" s="8"/>
      <c r="E127" s="8"/>
      <c r="H127" s="40"/>
      <c r="I127" s="41"/>
      <c r="K127" s="8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</row>
    <row r="128" spans="2:30" s="35" customFormat="1">
      <c r="B128" s="8"/>
      <c r="C128" s="8"/>
      <c r="D128" s="8"/>
      <c r="E128" s="8"/>
      <c r="H128" s="40"/>
      <c r="I128" s="41"/>
      <c r="K128" s="8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</row>
    <row r="129" spans="2:30" s="35" customFormat="1">
      <c r="B129" s="8"/>
      <c r="C129" s="8"/>
      <c r="D129" s="8"/>
      <c r="E129" s="8"/>
      <c r="H129" s="40"/>
      <c r="I129" s="41"/>
      <c r="K129" s="8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</row>
    <row r="130" spans="2:30" s="35" customFormat="1">
      <c r="B130" s="8"/>
      <c r="C130" s="8"/>
      <c r="D130" s="8"/>
      <c r="E130" s="8"/>
      <c r="H130" s="40"/>
      <c r="I130" s="41"/>
      <c r="K130" s="8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</row>
    <row r="131" spans="2:30" s="35" customFormat="1">
      <c r="B131" s="8"/>
      <c r="C131" s="8"/>
      <c r="D131" s="8"/>
      <c r="E131" s="8"/>
      <c r="H131" s="40"/>
      <c r="I131" s="41"/>
      <c r="K131" s="8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</row>
    <row r="132" spans="2:30" s="35" customFormat="1">
      <c r="B132" s="8"/>
      <c r="C132" s="8"/>
      <c r="D132" s="8"/>
      <c r="E132" s="8"/>
      <c r="H132" s="40"/>
      <c r="I132" s="41"/>
      <c r="K132" s="8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</row>
    <row r="133" spans="2:30" s="35" customFormat="1">
      <c r="B133" s="8"/>
      <c r="C133" s="8"/>
      <c r="D133" s="8"/>
      <c r="E133" s="8"/>
      <c r="H133" s="40"/>
      <c r="I133" s="41"/>
      <c r="K133" s="8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</row>
    <row r="134" spans="2:30" s="35" customFormat="1">
      <c r="B134" s="8"/>
      <c r="C134" s="8"/>
      <c r="D134" s="8"/>
      <c r="E134" s="8"/>
      <c r="H134" s="40"/>
      <c r="I134" s="41"/>
      <c r="K134" s="8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</row>
    <row r="135" spans="2:30" s="35" customFormat="1">
      <c r="B135" s="8"/>
      <c r="C135" s="8"/>
      <c r="D135" s="8"/>
      <c r="E135" s="8"/>
      <c r="H135" s="40"/>
      <c r="I135" s="41"/>
      <c r="K135" s="8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</row>
    <row r="136" spans="2:30" s="35" customFormat="1">
      <c r="B136" s="8"/>
      <c r="C136" s="8"/>
      <c r="D136" s="8"/>
      <c r="E136" s="8"/>
      <c r="H136" s="40"/>
      <c r="I136" s="41"/>
      <c r="K136" s="8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</row>
    <row r="137" spans="2:30" s="35" customFormat="1">
      <c r="B137" s="8"/>
      <c r="C137" s="8"/>
      <c r="D137" s="8"/>
      <c r="E137" s="8"/>
      <c r="H137" s="40"/>
      <c r="I137" s="41"/>
      <c r="K137" s="8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</row>
    <row r="138" spans="2:30" s="35" customFormat="1">
      <c r="B138" s="8"/>
      <c r="C138" s="8"/>
      <c r="D138" s="8"/>
      <c r="E138" s="8"/>
      <c r="H138" s="40"/>
      <c r="I138" s="41"/>
      <c r="K138" s="8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</row>
    <row r="139" spans="2:30" s="35" customFormat="1">
      <c r="B139" s="8"/>
      <c r="C139" s="8"/>
      <c r="D139" s="8"/>
      <c r="E139" s="8"/>
      <c r="H139" s="40"/>
      <c r="I139" s="41"/>
      <c r="K139" s="8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</row>
    <row r="140" spans="2:30" s="35" customFormat="1">
      <c r="B140" s="8"/>
      <c r="C140" s="8"/>
      <c r="D140" s="8"/>
      <c r="E140" s="8"/>
      <c r="H140" s="40"/>
      <c r="I140" s="41"/>
      <c r="K140" s="8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</row>
    <row r="141" spans="2:30" s="35" customFormat="1">
      <c r="B141" s="8"/>
      <c r="C141" s="8"/>
      <c r="D141" s="8"/>
      <c r="E141" s="8"/>
      <c r="H141" s="40"/>
      <c r="I141" s="41"/>
      <c r="K141" s="8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</row>
    <row r="142" spans="2:30" s="35" customFormat="1">
      <c r="B142" s="8"/>
      <c r="C142" s="8"/>
      <c r="D142" s="8"/>
      <c r="E142" s="8"/>
      <c r="H142" s="40"/>
      <c r="I142" s="41"/>
      <c r="K142" s="8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</row>
    <row r="143" spans="2:30" s="35" customFormat="1">
      <c r="B143" s="8"/>
      <c r="C143" s="8"/>
      <c r="D143" s="8"/>
      <c r="E143" s="8"/>
      <c r="H143" s="40"/>
      <c r="I143" s="41"/>
      <c r="K143" s="8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</row>
    <row r="144" spans="2:30" s="35" customFormat="1">
      <c r="B144" s="8"/>
      <c r="C144" s="8"/>
      <c r="D144" s="8"/>
      <c r="E144" s="8"/>
      <c r="H144" s="40"/>
      <c r="I144" s="41"/>
      <c r="K144" s="8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</row>
    <row r="145" spans="2:34" s="35" customFormat="1">
      <c r="B145" s="8"/>
      <c r="C145" s="8"/>
      <c r="D145" s="8"/>
      <c r="E145" s="8"/>
      <c r="H145" s="40"/>
      <c r="I145" s="41"/>
      <c r="K145" s="8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</row>
    <row r="146" spans="2:34" s="35" customFormat="1">
      <c r="B146" s="8"/>
      <c r="C146" s="8"/>
      <c r="D146" s="8"/>
      <c r="E146" s="8"/>
      <c r="H146" s="40"/>
      <c r="I146" s="41"/>
      <c r="K146" s="8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</row>
    <row r="147" spans="2:34" s="35" customFormat="1">
      <c r="B147" s="8"/>
      <c r="C147" s="8"/>
      <c r="D147" s="8"/>
      <c r="E147" s="8"/>
      <c r="H147" s="40"/>
      <c r="I147" s="41"/>
      <c r="K147" s="8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</row>
    <row r="148" spans="2:34" s="35" customFormat="1">
      <c r="B148" s="8"/>
      <c r="C148" s="8"/>
      <c r="D148" s="8"/>
      <c r="E148" s="8"/>
      <c r="H148" s="40"/>
      <c r="I148" s="41"/>
      <c r="K148" s="8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</row>
    <row r="149" spans="2:34" s="35" customFormat="1">
      <c r="B149" s="8"/>
      <c r="C149" s="8"/>
      <c r="D149" s="8"/>
      <c r="E149" s="8"/>
      <c r="H149" s="40"/>
      <c r="I149" s="41"/>
      <c r="K149" s="8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</row>
    <row r="150" spans="2:34" s="35" customFormat="1">
      <c r="B150" s="8"/>
      <c r="C150" s="8"/>
      <c r="D150" s="8"/>
      <c r="E150" s="8"/>
      <c r="H150" s="40"/>
      <c r="I150" s="41"/>
      <c r="K150" s="8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</row>
    <row r="151" spans="2:34" s="35" customFormat="1">
      <c r="B151" s="8"/>
      <c r="C151" s="8"/>
      <c r="D151" s="8"/>
      <c r="E151" s="8"/>
      <c r="H151" s="40"/>
      <c r="I151" s="41"/>
      <c r="K151" s="8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</row>
    <row r="152" spans="2:34" s="35" customFormat="1">
      <c r="B152" s="8"/>
      <c r="C152" s="8"/>
      <c r="D152" s="8"/>
      <c r="E152" s="8"/>
      <c r="H152" s="40"/>
      <c r="I152" s="41"/>
      <c r="K152" s="8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</row>
    <row r="153" spans="2:34" s="35" customFormat="1">
      <c r="B153" s="8"/>
      <c r="C153" s="8"/>
      <c r="D153" s="8"/>
      <c r="E153" s="8"/>
      <c r="H153" s="40"/>
      <c r="I153" s="41"/>
      <c r="K153" s="8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</row>
    <row r="154" spans="2:34" s="35" customFormat="1">
      <c r="B154" s="8"/>
      <c r="C154" s="8"/>
      <c r="D154" s="8"/>
      <c r="E154" s="8"/>
      <c r="H154" s="40"/>
      <c r="I154" s="41"/>
      <c r="K154" s="8"/>
      <c r="N154" s="79"/>
      <c r="O154" s="79"/>
      <c r="P154" s="79"/>
      <c r="Q154" s="79"/>
      <c r="R154" s="79"/>
      <c r="S154" s="79"/>
      <c r="T154" s="7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/>
      <c r="AF154"/>
      <c r="AG154"/>
      <c r="AH154"/>
    </row>
    <row r="155" spans="2:34" s="35" customFormat="1">
      <c r="B155" s="8"/>
      <c r="C155" s="8"/>
      <c r="D155" s="8"/>
      <c r="E155" s="8"/>
      <c r="H155" s="40"/>
      <c r="I155" s="41"/>
      <c r="K155" s="8"/>
      <c r="N155" s="79"/>
      <c r="O155" s="79"/>
      <c r="P155" s="79"/>
      <c r="Q155" s="79"/>
      <c r="R155" s="79"/>
      <c r="S155" s="79"/>
      <c r="T155" s="7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/>
      <c r="AF155"/>
      <c r="AG155"/>
      <c r="AH155"/>
    </row>
  </sheetData>
  <sheetProtection algorithmName="SHA-512" hashValue="sO9X2hxkR0Xm4A2ZBi++kIa0ngmmJBuwRfRtvtSvyOLJy7UgWefGDwr9h/4L0w9xUPQ9MnNc7QJ69LSYjaR6vw==" saltValue="xFXcPqwLNJgs7ljKhD8Zfg==" spinCount="100000" sheet="1" objects="1" scenarios="1" selectLockedCells="1"/>
  <mergeCells count="42">
    <mergeCell ref="A17:B17"/>
    <mergeCell ref="A8:B8"/>
    <mergeCell ref="A9:B9"/>
    <mergeCell ref="A11:B11"/>
    <mergeCell ref="A13:D13"/>
    <mergeCell ref="A15:B15"/>
    <mergeCell ref="C15:D15"/>
    <mergeCell ref="A12:D12"/>
    <mergeCell ref="B20:C20"/>
    <mergeCell ref="B21:C21"/>
    <mergeCell ref="B22:C22"/>
    <mergeCell ref="E20:F20"/>
    <mergeCell ref="E21:F21"/>
    <mergeCell ref="E22:F22"/>
    <mergeCell ref="A66:G69"/>
    <mergeCell ref="A84:B84"/>
    <mergeCell ref="A85:B85"/>
    <mergeCell ref="A86:B86"/>
    <mergeCell ref="A87:B87"/>
    <mergeCell ref="D4:E4"/>
    <mergeCell ref="D5:E5"/>
    <mergeCell ref="E17:G17"/>
    <mergeCell ref="C8:F8"/>
    <mergeCell ref="C9:F9"/>
    <mergeCell ref="C10:G10"/>
    <mergeCell ref="E13:F13"/>
    <mergeCell ref="G50:G51"/>
    <mergeCell ref="D1:G2"/>
    <mergeCell ref="A105:G105"/>
    <mergeCell ref="F4:F5"/>
    <mergeCell ref="G4:G5"/>
    <mergeCell ref="C11:D11"/>
    <mergeCell ref="E90:G90"/>
    <mergeCell ref="B92:C92"/>
    <mergeCell ref="B93:C93"/>
    <mergeCell ref="B94:C94"/>
    <mergeCell ref="B95:C95"/>
    <mergeCell ref="B96:C96"/>
    <mergeCell ref="B90:C90"/>
    <mergeCell ref="B97:C97"/>
    <mergeCell ref="A88:B88"/>
    <mergeCell ref="E87:G88"/>
  </mergeCells>
  <conditionalFormatting sqref="G15">
    <cfRule type="expression" dxfId="5" priority="10">
      <formula>$K$15=1</formula>
    </cfRule>
  </conditionalFormatting>
  <conditionalFormatting sqref="G94">
    <cfRule type="expression" dxfId="4" priority="5">
      <formula>$K$90&gt;0.01</formula>
    </cfRule>
  </conditionalFormatting>
  <conditionalFormatting sqref="G92">
    <cfRule type="expression" dxfId="3" priority="3">
      <formula>$K$90&gt;0.01</formula>
    </cfRule>
  </conditionalFormatting>
  <conditionalFormatting sqref="G93">
    <cfRule type="expression" dxfId="2" priority="1">
      <formula>$K$90&gt;0.01</formula>
    </cfRule>
  </conditionalFormatting>
  <conditionalFormatting sqref="G11">
    <cfRule type="expression" dxfId="1" priority="12">
      <formula>$K$90&gt;0.01</formula>
    </cfRule>
    <cfRule type="expression" dxfId="0" priority="13">
      <formula>$K$11=1</formula>
    </cfRule>
  </conditionalFormatting>
  <dataValidations count="13">
    <dataValidation type="list" allowBlank="1" showInputMessage="1" showErrorMessage="1" sqref="E13:E14" xr:uid="{70A76461-1C93-4E17-BF7F-B9E91074CA33}">
      <formula1>$Q$52:$Q$54</formula1>
    </dataValidation>
    <dataValidation type="list" allowBlank="1" showInputMessage="1" showErrorMessage="1" sqref="G55:H58" xr:uid="{FF6210ED-E01C-4727-98B4-7B9BD4733333}">
      <formula1>$R$52:$R$55</formula1>
    </dataValidation>
    <dataValidation type="list" allowBlank="1" showInputMessage="1" showErrorMessage="1" sqref="E18" xr:uid="{9158D0A5-B4C9-4430-8D90-0A52B112E453}">
      <formula1>$S$52:$S$54</formula1>
    </dataValidation>
    <dataValidation type="list" allowBlank="1" showInputMessage="1" showErrorMessage="1" sqref="C15" xr:uid="{82C22628-2356-42E0-AAED-9709F72C7605}">
      <formula1>$T$53:$T$56</formula1>
    </dataValidation>
    <dataValidation type="list" allowBlank="1" showInputMessage="1" showErrorMessage="1" sqref="E17:F17" xr:uid="{90F4E4C3-EA3A-4277-89C4-B51997BA19C6}">
      <formula1>$S$52:$S$55</formula1>
    </dataValidation>
    <dataValidation type="list" allowBlank="1" showInputMessage="1" showErrorMessage="1" sqref="D92:D96" xr:uid="{B94A5FD7-40D2-4B14-AC14-A9D99A5F2569}">
      <formula1>$W$52:$W$59</formula1>
    </dataValidation>
    <dataValidation type="list" allowBlank="1" showInputMessage="1" showErrorMessage="1" sqref="G11:H11 G15:H15 G92 G94" xr:uid="{3868C719-D822-4E80-AE29-B452AF3631ED}">
      <formula1>$X$52:$X$54</formula1>
    </dataValidation>
    <dataValidation type="list" allowBlank="1" showInputMessage="1" showErrorMessage="1" sqref="G93" xr:uid="{74D36282-D8FE-43F8-937A-9D4F83A69E39}">
      <formula1>$Y$52:$Y$55</formula1>
    </dataValidation>
    <dataValidation type="list" allowBlank="1" showInputMessage="1" showErrorMessage="1" sqref="C25:C46" xr:uid="{8675D870-5C5F-4217-B286-6A2379473957}">
      <formula1>$N$52:$N$55</formula1>
    </dataValidation>
    <dataValidation type="list" allowBlank="1" showInputMessage="1" showErrorMessage="1" sqref="E25:E46" xr:uid="{037597A8-8C74-4826-875C-735FE265C556}">
      <formula1>$O$52:$O$54</formula1>
    </dataValidation>
    <dataValidation type="list" allowBlank="1" showInputMessage="1" showErrorMessage="1" sqref="F25:F46" xr:uid="{E824557A-F566-4263-A207-85CEEC0623F9}">
      <formula1>$P$52:$P$58</formula1>
    </dataValidation>
    <dataValidation type="list" allowBlank="1" showInputMessage="1" showErrorMessage="1" sqref="B20:B22 E20:E22" xr:uid="{DF822430-1294-4EC6-9684-A8B1DAFDEDA7}">
      <formula1>$U$52:$U$63</formula1>
    </dataValidation>
    <dataValidation type="list" allowBlank="1" showInputMessage="1" showErrorMessage="1" sqref="F83:F85 B73:B76 F61 C84:C88 F73:F80" xr:uid="{737AC879-3920-47BD-852A-A4C93C89AA9E}">
      <formula1>$V$52:$V$72</formula1>
    </dataValidation>
  </dataValidations>
  <pageMargins left="0.9055118110236221" right="0.51181102362204722" top="0.74803149606299213" bottom="0.74803149606299213" header="0.31496062992125984" footer="0.31496062992125984"/>
  <pageSetup paperSize="9" scale="90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22B3C3F76D6B45AEEED0666F8481D4" ma:contentTypeVersion="6" ma:contentTypeDescription="Create a new document." ma:contentTypeScope="" ma:versionID="2dbfe9fb4c4c9623b0a227f64e22f326">
  <xsd:schema xmlns:xsd="http://www.w3.org/2001/XMLSchema" xmlns:xs="http://www.w3.org/2001/XMLSchema" xmlns:p="http://schemas.microsoft.com/office/2006/metadata/properties" xmlns:ns2="af2bfec1-cf88-4ac3-aa80-412390ac87fa" targetNamespace="http://schemas.microsoft.com/office/2006/metadata/properties" ma:root="true" ma:fieldsID="232b9d4ba3148cd25a1af63503020494" ns2:_="">
    <xsd:import namespace="af2bfec1-cf88-4ac3-aa80-412390ac8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bfec1-cf88-4ac3-aa80-412390ac87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960C3-3421-4D0A-9D9D-164E95C1B45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f2bfec1-cf88-4ac3-aa80-412390ac87f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EE31EC-6F06-4248-9B32-5BC1DC9E6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224A9-94D8-45BD-A9DB-0188CAD62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2bfec1-cf88-4ac3-aa80-412390ac8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ShutterTech Order Form</vt:lpstr>
      <vt:lpstr>'ShutterTech Order Form'!Print_Area</vt:lpstr>
      <vt:lpstr>'ShutterTech Order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2018-05-14T04:11:09Z</cp:lastPrinted>
  <dcterms:created xsi:type="dcterms:W3CDTF">2018-05-09T05:44:53Z</dcterms:created>
  <dcterms:modified xsi:type="dcterms:W3CDTF">2018-05-14T04:14:48Z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0x0101001D22B3C3F76D6B45AEEED0666F8481D4</vt:lpwstr>
  </property>
</Properties>
</file>